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AGOSTO\CONVENIOS\SIMONE\UTEXAS\"/>
    </mc:Choice>
  </mc:AlternateContent>
  <bookViews>
    <workbookView xWindow="0" yWindow="315" windowWidth="14880" windowHeight="790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- TT" sheetId="18" r:id="rId9"/>
    <sheet name="CONSOLIDADA" sheetId="19" r:id="rId10"/>
    <sheet name="DADOS" sheetId="23" state="hidden" r:id="rId11"/>
  </sheets>
  <definedNames>
    <definedName name="_3162" localSheetId="10">DADOS!#REF!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- TT'!$B$1:$L$50</definedName>
    <definedName name="_xlnm.Print_Area" localSheetId="9">CONSOLIDADA!$D$1:$H$18</definedName>
    <definedName name="TAB">'9-BOLSAS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'9-BOLSAS - TT'!$S$3:$U$117</definedName>
    <definedName name="valores_bolsa" localSheetId="10">DADOS!$P$2:$P$29</definedName>
  </definedNames>
  <calcPr calcId="152511"/>
</workbook>
</file>

<file path=xl/calcChain.xml><?xml version="1.0" encoding="utf-8"?>
<calcChain xmlns="http://schemas.openxmlformats.org/spreadsheetml/2006/main">
  <c r="E14" i="19" l="1"/>
  <c r="O17" i="18" l="1"/>
  <c r="O18" i="18"/>
  <c r="O19" i="18"/>
  <c r="O20" i="18"/>
  <c r="O21" i="18"/>
  <c r="O16" i="18"/>
  <c r="K11" i="19" l="1"/>
  <c r="E4" i="19" l="1"/>
  <c r="K10" i="19"/>
  <c r="N19" i="1" l="1"/>
  <c r="P3" i="19" l="1"/>
  <c r="K9" i="19" l="1"/>
  <c r="P12" i="19" l="1"/>
  <c r="P5" i="19"/>
  <c r="P6" i="19"/>
  <c r="P7" i="19"/>
  <c r="P8" i="19"/>
  <c r="P9" i="19"/>
  <c r="P10" i="19"/>
  <c r="P11" i="19"/>
  <c r="K8" i="19" l="1"/>
  <c r="K7" i="19"/>
  <c r="G15" i="19" l="1"/>
  <c r="Q16" i="18"/>
  <c r="N3" i="23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Q40" i="18" s="1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E97" i="18" l="1"/>
  <c r="J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D17" i="19" s="1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N194" i="5"/>
  <c r="D15" i="1"/>
  <c r="G7" i="19" s="1"/>
  <c r="N200" i="1"/>
  <c r="E13" i="18"/>
  <c r="G12" i="19" s="1"/>
  <c r="G13" i="19" l="1"/>
  <c r="D18" i="5"/>
  <c r="H8" i="19" s="1"/>
  <c r="D18" i="2"/>
  <c r="H7" i="19" s="1"/>
  <c r="D17" i="7"/>
  <c r="H9" i="19" s="1"/>
  <c r="O191" i="7"/>
  <c r="N195" i="5"/>
  <c r="Q194" i="5"/>
  <c r="Q196" i="2"/>
  <c r="H14" i="19" l="1"/>
  <c r="H13" i="19"/>
  <c r="G14" i="19"/>
  <c r="G16" i="19" s="1"/>
  <c r="N196" i="5"/>
  <c r="Q195" i="5"/>
  <c r="N197" i="5" l="1"/>
  <c r="Q197" i="5" s="1"/>
  <c r="Q196" i="5"/>
  <c r="H16" i="19" l="1"/>
  <c r="Q198" i="5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<sst xmlns="http://schemas.openxmlformats.org/spreadsheetml/2006/main" count="731" uniqueCount="385">
  <si>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</si>
  <si>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</si>
  <si>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</si>
  <si>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</si>
  <si>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</si>
  <si>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</si>
  <si>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</si>
  <si>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</si>
  <si>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</si>
  <si>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</si>
  <si>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</si>
  <si>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</si>
  <si>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</si>
  <si>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</si>
  <si>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</si>
  <si>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</si>
  <si>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</si>
  <si>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</si>
  <si>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</si>
  <si>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</si>
  <si>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</si>
  <si>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</si>
  <si>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</si>
  <si>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</si>
  <si>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</si>
  <si>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</si>
  <si>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</si>
  <si>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</si>
  <si>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</si>
  <si>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</si>
  <si>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</si>
  <si>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</si>
  <si>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</si>
  <si>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</si>
  <si>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</si>
  <si>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</si>
  <si>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</si>
  <si>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</si>
  <si>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</si>
  <si>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</si>
  <si>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</si>
  <si>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</si>
  <si>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</si>
  <si>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</si>
  <si>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</si>
  <si>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</si>
  <si>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</si>
  <si>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</si>
  <si>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</si>
  <si>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</si>
  <si>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</si>
  <si>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</si>
  <si>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</si>
  <si>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</si>
  <si>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</si>
  <si>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</si>
  <si>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</si>
  <si>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</si>
  <si>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</si>
  <si>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</si>
  <si>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</si>
  <si>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</si>
  <si>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</si>
  <si>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</si>
  <si>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</si>
  <si>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</si>
  <si>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</si>
  <si>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</si>
  <si>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</si>
  <si>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</si>
  <si>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</si>
  <si>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</si>
  <si>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</si>
  <si>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</si>
  <si>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</si>
  <si>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</si>
  <si>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</si>
  <si>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</si>
  <si>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</si>
  <si>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</si>
  <si>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</si>
  <si>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</si>
  <si>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</si>
  <si>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</si>
  <si>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</si>
  <si>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</si>
  <si>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</si>
  <si>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</si>
  <si>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</si>
  <si>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</si>
  <si>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</si>
  <si>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</si>
  <si>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</si>
  <si>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</si>
  <si>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</si>
  <si>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</si>
  <si>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</si>
  <si>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</si>
  <si>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</si>
  <si>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</si>
  <si>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</si>
  <si>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</si>
  <si>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</si>
  <si>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</si>
  <si>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</si>
  <si>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</si>
  <si>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</si>
  <si>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</si>
  <si>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</si>
  <si>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</si>
  <si>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</si>
  <si>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</si>
  <si>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</si>
  <si>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</si>
  <si>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</si>
  <si>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</si>
  <si>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</si>
  <si>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</si>
  <si>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</si>
  <si>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</si>
  <si>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</si>
  <si>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</si>
  <si>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</si>
  <si>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</si>
  <si>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</si>
  <si>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</si>
  <si>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</si>
  <si>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</si>
  <si>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</si>
  <si>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</si>
  <si>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</si>
  <si>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</si>
  <si>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</si>
  <si>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</si>
  <si>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</si>
  <si>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</si>
  <si>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</si>
  <si>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</si>
  <si>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</si>
  <si>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</si>
  <si>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</si>
  <si>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</si>
  <si>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</si>
  <si>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</si>
  <si>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</si>
  <si>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</si>
  <si>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</si>
  <si>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</si>
  <si>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</si>
  <si>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</si>
  <si>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</si>
  <si>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</si>
  <si>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</si>
  <si>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</si>
  <si>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</si>
  <si>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</si>
  <si>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</si>
  <si>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</si>
  <si>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</si>
  <si>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</si>
  <si>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</si>
  <si>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</si>
  <si>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</si>
  <si>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</si>
  <si>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</si>
  <si>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</si>
  <si>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</si>
  <si>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</si>
  <si>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</si>
  <si>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</si>
  <si>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</si>
  <si>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</si>
  <si>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</si>
  <si>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</si>
  <si>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</si>
  <si>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</si>
  <si>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</si>
  <si>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</si>
  <si>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</si>
  <si>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</si>
  <si>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</si>
  <si>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</si>
  <si>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</si>
  <si>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</si>
  <si>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</si>
  <si>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</si>
  <si>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</si>
  <si>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</si>
  <si>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</si>
  <si>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</si>
  <si>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</si>
  <si>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</si>
  <si>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</si>
  <si>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</si>
  <si>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</si>
  <si>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</si>
  <si>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</si>
  <si>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</si>
  <si>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</si>
  <si>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</si>
  <si>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</si>
  <si>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</si>
  <si>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</si>
  <si>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</si>
  <si>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</si>
  <si>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</si>
  <si>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</si>
  <si>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</si>
  <si>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</si>
  <si>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</si>
  <si>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</si>
  <si>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</si>
  <si>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</si>
  <si>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</si>
  <si>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</si>
  <si>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</si>
  <si>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</si>
  <si>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</si>
  <si>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</si>
  <si>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</si>
  <si>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</si>
  <si>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</si>
  <si>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</si>
  <si>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</si>
  <si>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</si>
  <si>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</si>
  <si>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</si>
  <si>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</si>
  <si>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</si>
  <si>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</si>
  <si>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</si>
  <si>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</si>
  <si>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</si>
  <si>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</si>
  <si>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</si>
  <si>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</si>
  <si>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</si>
  <si>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</si>
  <si>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</si>
  <si>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</si>
  <si>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</si>
  <si>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</si>
  <si>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</si>
  <si>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</si>
  <si>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</si>
  <si>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</si>
  <si>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</si>
  <si>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</si>
  <si>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</si>
  <si>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</si>
  <si>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</si>
  <si>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</si>
  <si>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</si>
  <si>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</si>
  <si>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</si>
  <si>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</si>
  <si>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</si>
  <si>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</si>
  <si>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</si>
  <si>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</si>
  <si>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</si>
  <si>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</si>
  <si>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</si>
  <si>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</si>
  <si>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</si>
  <si>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</si>
  <si>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</si>
  <si>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</si>
  <si>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</si>
  <si>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</si>
  <si>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</si>
  <si>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</si>
  <si>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</si>
  <si>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</si>
  <si>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</si>
  <si>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</si>
  <si>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</si>
  <si>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</si>
  <si>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</si>
  <si>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</si>
  <si>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</si>
  <si>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</si>
  <si>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</si>
  <si>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</si>
  <si>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</si>
  <si>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</si>
  <si>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</si>
  <si>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</si>
  <si>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</si>
  <si>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</si>
  <si>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</si>
  <si>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</si>
  <si>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</si>
  <si>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</si>
  <si>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</si>
  <si>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</si>
  <si>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</si>
  <si>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</si>
  <si>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</si>
  <si>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</si>
  <si>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</si>
  <si>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</si>
  <si>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</si>
  <si>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</si>
  <si>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</si>
  <si>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</si>
  <si>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</si>
  <si>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</si>
  <si>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</si>
  <si>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</si>
  <si>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</si>
  <si>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</si>
  <si>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</si>
  <si>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</si>
  <si>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</si>
  <si>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</si>
  <si>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</si>
  <si>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</si>
  <si>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</si>
  <si>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</si>
  <si>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</si>
  <si>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</si>
  <si>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</si>
  <si>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</si>
  <si>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</si>
  <si>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</si>
  <si>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</si>
  <si>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</si>
  <si>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</si>
  <si>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</si>
  <si>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</si>
  <si>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</si>
  <si>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</si>
  <si>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</si>
  <si>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</si>
  <si>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</si>
  <si>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</si>
  <si>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</si>
  <si>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</si>
  <si>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</si>
  <si>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</si>
  <si>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</si>
  <si>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</si>
  <si>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</si>
  <si>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</si>
  <si>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</si>
  <si>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</si>
  <si>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</si>
  <si>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</si>
  <si>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</si>
  <si>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</si>
  <si>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</si>
  <si>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</si>
  <si>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</si>
  <si>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</si>
  <si>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</si>
  <si>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</si>
  <si>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</si>
  <si>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</si>
  <si>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</si>
  <si>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</si>
  <si>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</si>
  <si>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</si>
  <si>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</si>
  <si>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</si>
  <si>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</si>
  <si>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</si>
  <si>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</si>
  <si>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</si>
  <si>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</si>
  <si>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</si>
  <si>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</si>
  <si>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</si>
  <si>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RESERVA TÉCNICA PARA INFRAESTRUTURA DIRETA DO PROJETO</t>
  </si>
  <si>
    <t>RESERVA TÉCNICA PARA INFRAESTRUTURA INSTITUCIONAL DE PESQUISA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</si>
  <si>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</si>
  <si>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</si>
  <si>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</si>
  <si>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</si>
  <si>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</si>
  <si>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</si>
  <si>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</si>
  <si>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FAPESP,  AGOSTO DE 2014</t>
  </si>
  <si>
    <t>9- BOLSAS DE CAPACITAÇÃO TÉCNICA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</si>
  <si>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theme="3"/>
        <rFont val="Arial"/>
        <family val="2"/>
      </rPr>
      <t>INDIQUE AO LADO A DURAÇÃO DO AUXÍLIO REGULAR EM 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</si>
</sst>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sz val="10"/>
      <color theme="1"/>
      <name val="Tahoma"/>
      <family val="2"/>
    </font>
    <font>
      <b/>
      <sz val="14"/>
      <color rgb="FF0000CC"/>
      <name val="Tahoma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18"/>
      <color rgb="FF0000CC"/>
      <name val="Arial"/>
      <family val="2"/>
    </font>
    <font>
      <sz val="12.7"/>
      <color rgb="FFFFFF00"/>
      <name val="Franklin Gothic Medium"/>
      <family val="2"/>
    </font>
    <font>
      <b/>
      <i/>
      <sz val="10"/>
      <color theme="3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8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79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4" fillId="3" borderId="0" xfId="0" applyFont="1" applyFill="1" applyAlignment="1" applyProtection="1">
      <protection hidden="1"/>
    </xf>
    <xf numFmtId="175" fontId="82" fillId="0" borderId="0" xfId="3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167" fontId="81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78" fillId="4" borderId="0" xfId="0" applyFont="1" applyFill="1"/>
    <xf numFmtId="0" fontId="78" fillId="4" borderId="0" xfId="0" applyFont="1" applyFill="1" applyBorder="1"/>
    <xf numFmtId="0" fontId="41" fillId="0" borderId="39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80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42" xfId="2" applyNumberFormat="1" applyFont="1" applyFill="1" applyBorder="1" applyAlignment="1" applyProtection="1">
      <alignment vertical="center" shrinkToFit="1"/>
      <protection hidden="1"/>
    </xf>
    <xf numFmtId="176" fontId="16" fillId="11" borderId="31" xfId="2" applyNumberFormat="1" applyFont="1" applyFill="1" applyBorder="1" applyAlignment="1" applyProtection="1">
      <alignment vertical="center" shrinkToFit="1"/>
      <protection hidden="1"/>
    </xf>
    <xf numFmtId="176" fontId="80" fillId="0" borderId="31" xfId="3" applyNumberFormat="1" applyFont="1" applyBorder="1" applyAlignment="1" applyProtection="1">
      <alignment vertical="center" shrinkToFit="1"/>
      <protection hidden="1"/>
    </xf>
    <xf numFmtId="176" fontId="80" fillId="0" borderId="31" xfId="0" applyNumberFormat="1" applyFont="1" applyBorder="1" applyAlignment="1" applyProtection="1">
      <alignment vertical="center" shrinkToFit="1"/>
      <protection hidden="1"/>
    </xf>
    <xf numFmtId="165" fontId="85" fillId="0" borderId="46" xfId="0" applyNumberFormat="1" applyFont="1" applyBorder="1" applyAlignment="1" applyProtection="1">
      <alignment vertical="center" shrinkToFit="1"/>
      <protection hidden="1"/>
    </xf>
    <xf numFmtId="176" fontId="82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0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8" fillId="4" borderId="0" xfId="0" applyFont="1" applyFill="1" applyProtection="1">
      <protection hidden="1"/>
    </xf>
    <xf numFmtId="0" fontId="78" fillId="4" borderId="0" xfId="0" applyFont="1" applyFill="1" applyAlignment="1">
      <alignment horizontal="center"/>
    </xf>
    <xf numFmtId="0" fontId="78" fillId="0" borderId="0" xfId="0" applyFont="1"/>
    <xf numFmtId="0" fontId="78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center"/>
    </xf>
    <xf numFmtId="0" fontId="90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0" xfId="0" applyFont="1" applyFill="1" applyBorder="1" applyProtection="1">
      <protection hidden="1"/>
    </xf>
    <xf numFmtId="0" fontId="90" fillId="4" borderId="0" xfId="0" applyFont="1" applyFill="1" applyBorder="1" applyAlignment="1">
      <alignment horizontal="left" vertical="center"/>
    </xf>
    <xf numFmtId="0" fontId="90" fillId="4" borderId="0" xfId="0" applyFont="1" applyFill="1" applyBorder="1" applyAlignment="1">
      <alignment horizontal="center" vertical="center" wrapText="1"/>
    </xf>
    <xf numFmtId="0" fontId="78" fillId="4" borderId="0" xfId="0" applyFont="1" applyFill="1" applyAlignment="1" applyProtection="1">
      <alignment horizontal="center"/>
      <protection hidden="1"/>
    </xf>
    <xf numFmtId="0" fontId="90" fillId="4" borderId="0" xfId="0" applyFont="1" applyFill="1" applyBorder="1" applyAlignment="1" applyProtection="1">
      <alignment horizontal="center" vertical="center"/>
      <protection hidden="1"/>
    </xf>
    <xf numFmtId="0" fontId="86" fillId="4" borderId="3" xfId="0" applyFont="1" applyFill="1" applyBorder="1" applyAlignment="1" applyProtection="1">
      <alignment horizontal="center" vertical="center"/>
      <protection hidden="1"/>
    </xf>
    <xf numFmtId="14" fontId="90" fillId="4" borderId="7" xfId="0" applyNumberFormat="1" applyFont="1" applyFill="1" applyBorder="1" applyAlignment="1" applyProtection="1">
      <alignment horizontal="center" vertical="center"/>
      <protection hidden="1"/>
    </xf>
    <xf numFmtId="14" fontId="90" fillId="4" borderId="0" xfId="0" applyNumberFormat="1" applyFont="1" applyFill="1" applyBorder="1" applyAlignment="1" applyProtection="1">
      <alignment horizontal="center" vertical="center"/>
      <protection hidden="1"/>
    </xf>
    <xf numFmtId="0" fontId="78" fillId="4" borderId="10" xfId="0" applyFont="1" applyFill="1" applyBorder="1" applyAlignment="1" applyProtection="1">
      <alignment horizontal="center"/>
      <protection hidden="1"/>
    </xf>
    <xf numFmtId="0" fontId="86" fillId="4" borderId="6" xfId="0" applyFont="1" applyFill="1" applyBorder="1" applyAlignment="1" applyProtection="1">
      <alignment horizontal="center" vertical="center"/>
      <protection hidden="1"/>
    </xf>
    <xf numFmtId="0" fontId="91" fillId="4" borderId="10" xfId="0" applyFont="1" applyFill="1" applyBorder="1" applyProtection="1">
      <protection hidden="1"/>
    </xf>
    <xf numFmtId="167" fontId="66" fillId="4" borderId="10" xfId="2" applyFont="1" applyFill="1" applyBorder="1" applyProtection="1">
      <protection hidden="1"/>
    </xf>
    <xf numFmtId="166" fontId="78" fillId="4" borderId="10" xfId="0" applyNumberFormat="1" applyFont="1" applyFill="1" applyBorder="1" applyProtection="1">
      <protection hidden="1"/>
    </xf>
    <xf numFmtId="166" fontId="78" fillId="4" borderId="0" xfId="0" applyNumberFormat="1" applyFont="1" applyFill="1" applyBorder="1" applyProtection="1">
      <protection hidden="1"/>
    </xf>
    <xf numFmtId="0" fontId="78" fillId="4" borderId="10" xfId="0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/>
      <protection hidden="1"/>
    </xf>
    <xf numFmtId="166" fontId="78" fillId="4" borderId="10" xfId="0" applyNumberFormat="1" applyFont="1" applyFill="1" applyBorder="1" applyAlignment="1" applyProtection="1">
      <alignment horizontal="center" vertical="center"/>
      <protection hidden="1"/>
    </xf>
    <xf numFmtId="7" fontId="78" fillId="4" borderId="10" xfId="2" applyNumberFormat="1" applyFont="1" applyFill="1" applyBorder="1" applyAlignment="1" applyProtection="1">
      <alignment horizontal="center"/>
      <protection hidden="1"/>
    </xf>
    <xf numFmtId="0" fontId="86" fillId="4" borderId="7" xfId="0" applyFont="1" applyFill="1" applyBorder="1" applyAlignment="1" applyProtection="1">
      <alignment horizontal="center" vertical="center"/>
      <protection hidden="1"/>
    </xf>
    <xf numFmtId="0" fontId="9" fillId="0" borderId="48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90" fillId="4" borderId="3" xfId="0" applyFont="1" applyFill="1" applyBorder="1" applyAlignment="1" applyProtection="1">
      <alignment horizontal="center" vertical="center"/>
      <protection hidden="1"/>
    </xf>
    <xf numFmtId="0" fontId="90" fillId="4" borderId="7" xfId="0" applyFont="1" applyFill="1" applyBorder="1" applyAlignment="1" applyProtection="1">
      <alignment horizontal="center" vertical="center"/>
      <protection hidden="1"/>
    </xf>
    <xf numFmtId="8" fontId="78" fillId="4" borderId="0" xfId="0" applyNumberFormat="1" applyFont="1" applyFill="1"/>
    <xf numFmtId="0" fontId="78" fillId="4" borderId="10" xfId="0" applyFont="1" applyFill="1" applyBorder="1" applyProtection="1">
      <protection hidden="1"/>
    </xf>
    <xf numFmtId="0" fontId="78" fillId="0" borderId="0" xfId="0" applyFont="1" applyProtection="1">
      <protection hidden="1"/>
    </xf>
    <xf numFmtId="0" fontId="90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Protection="1">
      <protection hidden="1"/>
    </xf>
    <xf numFmtId="166" fontId="78" fillId="4" borderId="10" xfId="0" applyNumberFormat="1" applyFont="1" applyFill="1" applyBorder="1" applyAlignment="1" applyProtection="1">
      <alignment horizontal="right" vertical="center" wrapText="1"/>
      <protection hidden="1"/>
    </xf>
    <xf numFmtId="9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90" fillId="4" borderId="0" xfId="0" applyFont="1" applyFill="1" applyBorder="1" applyAlignment="1" applyProtection="1">
      <alignment vertical="center" wrapText="1"/>
      <protection hidden="1"/>
    </xf>
    <xf numFmtId="8" fontId="78" fillId="4" borderId="0" xfId="0" applyNumberFormat="1" applyFont="1" applyFill="1" applyProtection="1"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0" xfId="0" applyFont="1" applyFill="1" applyAlignment="1" applyProtection="1">
      <alignment horizontal="right"/>
      <protection hidden="1"/>
    </xf>
    <xf numFmtId="0" fontId="78" fillId="4" borderId="0" xfId="0" applyFont="1" applyFill="1" applyAlignment="1" applyProtection="1">
      <alignment horizontal="left" vertical="center"/>
      <protection hidden="1"/>
    </xf>
    <xf numFmtId="0" fontId="78" fillId="4" borderId="0" xfId="0" applyFont="1" applyFill="1" applyBorder="1" applyAlignment="1" applyProtection="1">
      <alignment horizontal="center" vertical="center" wrapText="1"/>
      <protection hidden="1"/>
    </xf>
    <xf numFmtId="0" fontId="78" fillId="4" borderId="0" xfId="0" quotePrefix="1" applyFont="1" applyFill="1" applyProtection="1">
      <protection hidden="1"/>
    </xf>
    <xf numFmtId="8" fontId="78" fillId="4" borderId="23" xfId="0" applyNumberFormat="1" applyFont="1" applyFill="1" applyBorder="1" applyAlignment="1" applyProtection="1">
      <alignment vertical="center" wrapText="1"/>
      <protection hidden="1"/>
    </xf>
    <xf numFmtId="166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78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 wrapText="1"/>
      <protection hidden="1"/>
    </xf>
    <xf numFmtId="0" fontId="90" fillId="4" borderId="10" xfId="0" applyFont="1" applyFill="1" applyBorder="1" applyAlignment="1" applyProtection="1">
      <alignment horizontal="center" vertical="center"/>
      <protection hidden="1"/>
    </xf>
    <xf numFmtId="0" fontId="78" fillId="6" borderId="0" xfId="0" applyFont="1" applyFill="1" applyProtection="1">
      <protection hidden="1"/>
    </xf>
    <xf numFmtId="8" fontId="78" fillId="4" borderId="0" xfId="0" applyNumberFormat="1" applyFont="1" applyFill="1" applyBorder="1" applyProtection="1">
      <protection hidden="1"/>
    </xf>
    <xf numFmtId="0" fontId="90" fillId="4" borderId="6" xfId="0" applyFont="1" applyFill="1" applyBorder="1" applyAlignment="1" applyProtection="1">
      <alignment horizontal="center" vertical="center"/>
      <protection hidden="1"/>
    </xf>
    <xf numFmtId="14" fontId="90" fillId="4" borderId="6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Font="1" applyBorder="1" applyProtection="1">
      <protection hidden="1"/>
    </xf>
    <xf numFmtId="0" fontId="90" fillId="4" borderId="5" xfId="0" applyFont="1" applyFill="1" applyBorder="1" applyAlignment="1" applyProtection="1">
      <alignment horizontal="center" vertical="center"/>
      <protection hidden="1"/>
    </xf>
    <xf numFmtId="14" fontId="90" fillId="4" borderId="5" xfId="0" applyNumberFormat="1" applyFont="1" applyFill="1" applyBorder="1" applyAlignment="1" applyProtection="1">
      <alignment horizontal="center" vertical="center"/>
      <protection hidden="1"/>
    </xf>
    <xf numFmtId="14" fontId="90" fillId="4" borderId="10" xfId="0" applyNumberFormat="1" applyFont="1" applyFill="1" applyBorder="1" applyAlignment="1" applyProtection="1">
      <alignment horizontal="center" vertical="center"/>
      <protection hidden="1"/>
    </xf>
    <xf numFmtId="8" fontId="78" fillId="4" borderId="10" xfId="0" applyNumberFormat="1" applyFont="1" applyFill="1" applyBorder="1" applyAlignment="1" applyProtection="1">
      <alignment vertical="center" wrapText="1"/>
      <protection hidden="1"/>
    </xf>
    <xf numFmtId="167" fontId="81" fillId="4" borderId="54" xfId="2" applyFont="1" applyFill="1" applyBorder="1" applyAlignment="1">
      <alignment horizontal="center" vertical="center" wrapText="1"/>
    </xf>
    <xf numFmtId="167" fontId="81" fillId="4" borderId="55" xfId="2" applyFont="1" applyFill="1" applyBorder="1" applyAlignment="1">
      <alignment horizontal="center" vertical="center" wrapText="1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167" fontId="81" fillId="4" borderId="56" xfId="2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87" fillId="4" borderId="0" xfId="0" applyFont="1" applyFill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0" fillId="0" borderId="20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3" fillId="0" borderId="0" xfId="0" applyFont="1" applyAlignment="1">
      <alignment vertical="center" wrapText="1"/>
    </xf>
    <xf numFmtId="0" fontId="9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46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45" xfId="0" applyNumberFormat="1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1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167" fontId="81" fillId="4" borderId="47" xfId="2" applyFont="1" applyFill="1" applyBorder="1" applyAlignment="1">
      <alignment horizontal="center" vertical="center" wrapText="1"/>
    </xf>
    <xf numFmtId="167" fontId="81" fillId="4" borderId="26" xfId="2" applyFont="1" applyFill="1" applyBorder="1" applyAlignment="1">
      <alignment horizontal="center" vertical="center" wrapText="1"/>
    </xf>
    <xf numFmtId="9" fontId="1" fillId="0" borderId="40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40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83" fillId="0" borderId="47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94" fillId="7" borderId="11" xfId="0" applyFont="1" applyFill="1" applyBorder="1" applyAlignment="1">
      <alignment horizontal="center" vertical="center" shrinkToFit="1"/>
    </xf>
    <xf numFmtId="0" fontId="94" fillId="7" borderId="15" xfId="0" applyFont="1" applyFill="1" applyBorder="1" applyAlignment="1">
      <alignment horizontal="center" vertical="center" shrinkToFit="1"/>
    </xf>
    <xf numFmtId="0" fontId="95" fillId="9" borderId="16" xfId="0" applyFont="1" applyFill="1" applyBorder="1" applyAlignment="1">
      <alignment horizontal="center" vertical="center" textRotation="255"/>
    </xf>
    <xf numFmtId="0" fontId="95" fillId="9" borderId="17" xfId="0" applyFont="1" applyFill="1" applyBorder="1" applyAlignment="1">
      <alignment horizontal="center" vertical="center" textRotation="255"/>
    </xf>
    <xf numFmtId="0" fontId="41" fillId="0" borderId="36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9" xfId="0" applyFont="1" applyFill="1" applyBorder="1" applyAlignment="1" applyProtection="1">
      <alignment horizontal="left" vertical="center"/>
      <protection hidden="1"/>
    </xf>
    <xf numFmtId="0" fontId="78" fillId="4" borderId="11" xfId="0" applyFont="1" applyFill="1" applyBorder="1" applyAlignment="1" applyProtection="1">
      <alignment horizontal="left" vertical="center"/>
      <protection hidden="1"/>
    </xf>
    <xf numFmtId="0" fontId="78" fillId="4" borderId="15" xfId="0" applyFont="1" applyFill="1" applyBorder="1" applyAlignment="1" applyProtection="1">
      <alignment horizontal="left" vertical="center"/>
      <protection hidden="1"/>
    </xf>
    <xf numFmtId="0" fontId="90" fillId="4" borderId="10" xfId="0" applyFont="1" applyFill="1" applyBorder="1" applyAlignment="1" applyProtection="1">
      <alignment horizontal="center" vertical="center"/>
      <protection hidden="1"/>
    </xf>
    <xf numFmtId="0" fontId="90" fillId="4" borderId="3" xfId="0" applyFont="1" applyFill="1" applyBorder="1" applyAlignment="1" applyProtection="1">
      <alignment horizontal="center" vertical="center"/>
      <protection hidden="1"/>
    </xf>
    <xf numFmtId="0" fontId="90" fillId="4" borderId="7" xfId="0" applyFont="1" applyFill="1" applyBorder="1" applyAlignment="1" applyProtection="1">
      <alignment horizontal="center" vertical="center"/>
      <protection hidden="1"/>
    </xf>
    <xf numFmtId="0" fontId="90" fillId="4" borderId="10" xfId="0" applyFont="1" applyFill="1" applyBorder="1" applyAlignment="1" applyProtection="1">
      <alignment vertical="center" textRotation="255"/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9" xfId="0" applyFont="1" applyFill="1" applyBorder="1" applyAlignment="1" applyProtection="1">
      <alignment vertical="center" wrapText="1"/>
      <protection hidden="1"/>
    </xf>
    <xf numFmtId="0" fontId="78" fillId="4" borderId="11" xfId="0" applyFont="1" applyFill="1" applyBorder="1" applyAlignment="1" applyProtection="1">
      <alignment vertical="center" wrapText="1"/>
      <protection hidden="1"/>
    </xf>
    <xf numFmtId="0" fontId="78" fillId="4" borderId="15" xfId="0" applyFont="1" applyFill="1" applyBorder="1" applyAlignment="1" applyProtection="1">
      <alignment vertical="center" wrapText="1"/>
      <protection hidden="1"/>
    </xf>
    <xf numFmtId="0" fontId="90" fillId="4" borderId="9" xfId="0" applyFont="1" applyFill="1" applyBorder="1" applyAlignment="1" applyProtection="1">
      <alignment vertical="center" wrapText="1"/>
      <protection hidden="1"/>
    </xf>
    <xf numFmtId="0" fontId="90" fillId="4" borderId="11" xfId="0" applyFont="1" applyFill="1" applyBorder="1" applyAlignment="1" applyProtection="1">
      <alignment vertical="center" wrapText="1"/>
      <protection hidden="1"/>
    </xf>
    <xf numFmtId="0" fontId="90" fillId="4" borderId="15" xfId="0" applyFont="1" applyFill="1" applyBorder="1" applyAlignment="1" applyProtection="1">
      <alignment vertical="center" wrapText="1"/>
      <protection hidden="1"/>
    </xf>
    <xf numFmtId="0" fontId="97" fillId="0" borderId="11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9" fillId="0" borderId="40" xfId="0" applyFont="1" applyBorder="1" applyAlignment="1">
      <alignment vertical="center" wrapText="1"/>
    </xf>
    <xf numFmtId="0" fontId="35" fillId="10" borderId="9" xfId="0" applyFont="1" applyFill="1" applyBorder="1" applyAlignment="1" applyProtection="1">
      <alignment horizontal="center" vertical="center" wrapText="1"/>
      <protection locked="0"/>
    </xf>
    <xf numFmtId="0" fontId="35" fillId="10" borderId="15" xfId="0" applyFont="1" applyFill="1" applyBorder="1" applyAlignment="1" applyProtection="1">
      <alignment horizontal="center" vertical="center" wrapText="1"/>
      <protection locked="0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552450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22622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9525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>
      <selection activeCell="D34" sqref="D34:K34"/>
    </sheetView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832"/>
      <c r="I1" s="832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312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833"/>
      <c r="O3" s="833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90" customFormat="1" ht="8.1" customHeight="1">
      <c r="A6" s="347"/>
      <c r="C6" s="3"/>
      <c r="D6" s="109"/>
      <c r="K6" s="3"/>
      <c r="L6" s="3"/>
      <c r="M6" s="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90" customFormat="1" ht="25.5" customHeight="1">
      <c r="A7" s="351"/>
      <c r="B7" s="818" t="s">
        <v>380</v>
      </c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694"/>
      <c r="N7" s="24"/>
      <c r="O7" s="24"/>
      <c r="P7" s="24"/>
      <c r="Q7" s="697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90" customFormat="1" ht="8.1" customHeight="1">
      <c r="A8" s="347"/>
      <c r="C8" s="3"/>
      <c r="D8" s="109"/>
      <c r="K8" s="3"/>
      <c r="L8" s="3"/>
      <c r="M8" s="3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834" t="s">
        <v>249</v>
      </c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10"/>
      <c r="Q9" s="691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683"/>
      <c r="AG9" s="683"/>
      <c r="AH9" s="683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5"/>
      <c r="C10" s="7"/>
      <c r="D10" s="287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91"/>
      <c r="R10" s="423"/>
      <c r="S10" s="423"/>
      <c r="T10" s="423"/>
      <c r="U10" s="423"/>
      <c r="V10" s="679"/>
      <c r="W10" s="423"/>
      <c r="X10" s="423"/>
      <c r="Y10" s="423"/>
      <c r="Z10" s="423"/>
      <c r="AA10" s="423"/>
      <c r="AB10" s="423"/>
      <c r="AC10" s="423"/>
      <c r="AD10" s="423"/>
      <c r="AE10" s="423"/>
      <c r="AF10" s="683"/>
      <c r="AG10" s="683"/>
      <c r="AH10" s="683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690" customFormat="1" ht="6" customHeight="1">
      <c r="A12" s="351"/>
      <c r="B12" s="693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697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853" t="s">
        <v>0</v>
      </c>
      <c r="C13" s="854"/>
      <c r="D13" s="837"/>
      <c r="E13" s="837"/>
      <c r="F13" s="837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697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698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855" t="s">
        <v>144</v>
      </c>
      <c r="C15" s="855"/>
      <c r="D15" s="838" t="str">
        <f>IF(SUM(N19:N63,N71:N117)=0,"",SUM(N19:N63,N71:N117))</f>
        <v/>
      </c>
      <c r="E15" s="838"/>
      <c r="F15" s="838"/>
      <c r="G15" s="232"/>
      <c r="H15" s="189"/>
      <c r="I15" s="189"/>
      <c r="J15" s="189"/>
      <c r="K15" s="203"/>
      <c r="L15" s="203"/>
      <c r="M15" s="203"/>
      <c r="P15" s="1"/>
      <c r="Q15" s="203"/>
      <c r="R15" s="68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699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849" t="s">
        <v>1</v>
      </c>
      <c r="C17" s="851" t="s">
        <v>7</v>
      </c>
      <c r="D17" s="839" t="s">
        <v>8</v>
      </c>
      <c r="E17" s="840"/>
      <c r="F17" s="840"/>
      <c r="G17" s="840"/>
      <c r="H17" s="840"/>
      <c r="I17" s="840"/>
      <c r="J17" s="840"/>
      <c r="K17" s="841"/>
      <c r="L17" s="835" t="s">
        <v>179</v>
      </c>
      <c r="M17" s="847" t="s">
        <v>3</v>
      </c>
      <c r="N17" s="845" t="s">
        <v>4</v>
      </c>
      <c r="O17" s="851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688" t="s">
        <v>319</v>
      </c>
      <c r="AG17" s="689" t="s">
        <v>333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850"/>
      <c r="C18" s="852"/>
      <c r="D18" s="842"/>
      <c r="E18" s="843"/>
      <c r="F18" s="843"/>
      <c r="G18" s="843"/>
      <c r="H18" s="843"/>
      <c r="I18" s="843"/>
      <c r="J18" s="843"/>
      <c r="K18" s="844"/>
      <c r="L18" s="835"/>
      <c r="M18" s="848"/>
      <c r="N18" s="846"/>
      <c r="O18" s="848"/>
      <c r="P18" s="64"/>
      <c r="Q18" s="69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82" t="s">
        <v>320</v>
      </c>
      <c r="AG18" s="687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748"/>
      <c r="C19" s="32"/>
      <c r="D19" s="825"/>
      <c r="E19" s="826"/>
      <c r="F19" s="826"/>
      <c r="G19" s="826"/>
      <c r="H19" s="826"/>
      <c r="I19" s="826"/>
      <c r="J19" s="826"/>
      <c r="K19" s="827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682" t="s">
        <v>321</v>
      </c>
      <c r="AG19" s="687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825"/>
      <c r="E20" s="826"/>
      <c r="F20" s="826"/>
      <c r="G20" s="826"/>
      <c r="H20" s="826"/>
      <c r="I20" s="826"/>
      <c r="J20" s="826"/>
      <c r="K20" s="827"/>
      <c r="L20" s="33"/>
      <c r="M20" s="148"/>
      <c r="N20" s="229" t="str">
        <f t="shared" si="0"/>
        <v/>
      </c>
      <c r="O20" s="53"/>
      <c r="P20" s="452"/>
      <c r="R20" s="397" t="s">
        <v>376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682" t="s">
        <v>322</v>
      </c>
      <c r="AG20" s="687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825"/>
      <c r="E21" s="826"/>
      <c r="F21" s="826"/>
      <c r="G21" s="826"/>
      <c r="H21" s="826"/>
      <c r="I21" s="826"/>
      <c r="J21" s="826"/>
      <c r="K21" s="827"/>
      <c r="L21" s="33"/>
      <c r="M21" s="148"/>
      <c r="N21" s="229" t="str">
        <f t="shared" si="0"/>
        <v/>
      </c>
      <c r="O21" s="53"/>
      <c r="P21" s="452"/>
      <c r="R21" s="393" t="s">
        <v>377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682" t="s">
        <v>323</v>
      </c>
      <c r="AG21" s="687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825"/>
      <c r="E22" s="826"/>
      <c r="F22" s="826"/>
      <c r="G22" s="826"/>
      <c r="H22" s="826"/>
      <c r="I22" s="826"/>
      <c r="J22" s="826"/>
      <c r="K22" s="827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682" t="s">
        <v>324</v>
      </c>
      <c r="AG22" s="687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825"/>
      <c r="E23" s="826"/>
      <c r="F23" s="826"/>
      <c r="G23" s="826"/>
      <c r="H23" s="826"/>
      <c r="I23" s="826"/>
      <c r="J23" s="826"/>
      <c r="K23" s="827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682" t="s">
        <v>325</v>
      </c>
      <c r="AG23" s="687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825"/>
      <c r="E24" s="826"/>
      <c r="F24" s="826"/>
      <c r="G24" s="826"/>
      <c r="H24" s="826"/>
      <c r="I24" s="826"/>
      <c r="J24" s="826"/>
      <c r="K24" s="827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682" t="s">
        <v>326</v>
      </c>
      <c r="AG24" s="669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825"/>
      <c r="E25" s="826"/>
      <c r="F25" s="826"/>
      <c r="G25" s="826"/>
      <c r="H25" s="826"/>
      <c r="I25" s="826"/>
      <c r="J25" s="826"/>
      <c r="K25" s="827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682" t="s">
        <v>327</v>
      </c>
      <c r="AG25" s="687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825"/>
      <c r="E26" s="826"/>
      <c r="F26" s="826"/>
      <c r="G26" s="826"/>
      <c r="H26" s="826"/>
      <c r="I26" s="826"/>
      <c r="J26" s="826"/>
      <c r="K26" s="827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682" t="s">
        <v>328</v>
      </c>
      <c r="AG26" s="687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825"/>
      <c r="E27" s="826"/>
      <c r="F27" s="826"/>
      <c r="G27" s="826"/>
      <c r="H27" s="826"/>
      <c r="I27" s="826"/>
      <c r="J27" s="826"/>
      <c r="K27" s="827"/>
      <c r="L27" s="33"/>
      <c r="M27" s="148"/>
      <c r="N27" s="229" t="str">
        <f t="shared" si="0"/>
        <v/>
      </c>
      <c r="O27" s="53"/>
      <c r="P27" s="452"/>
      <c r="R27" s="456" t="s">
        <v>378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682" t="s">
        <v>329</v>
      </c>
      <c r="AG27" s="687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825"/>
      <c r="E28" s="826"/>
      <c r="F28" s="826"/>
      <c r="G28" s="826"/>
      <c r="H28" s="826"/>
      <c r="I28" s="826"/>
      <c r="J28" s="826"/>
      <c r="K28" s="827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682" t="s">
        <v>330</v>
      </c>
      <c r="AG28" s="687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825"/>
      <c r="E29" s="826"/>
      <c r="F29" s="826"/>
      <c r="G29" s="826"/>
      <c r="H29" s="826"/>
      <c r="I29" s="826"/>
      <c r="J29" s="826"/>
      <c r="K29" s="827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682" t="s">
        <v>331</v>
      </c>
      <c r="AG29" s="687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825"/>
      <c r="E30" s="826"/>
      <c r="F30" s="826"/>
      <c r="G30" s="826"/>
      <c r="H30" s="826"/>
      <c r="I30" s="826"/>
      <c r="J30" s="826"/>
      <c r="K30" s="827"/>
      <c r="L30" s="33"/>
      <c r="M30" s="148"/>
      <c r="N30" s="229" t="str">
        <f t="shared" si="0"/>
        <v/>
      </c>
      <c r="O30" s="53"/>
      <c r="P30" s="452"/>
      <c r="R30" s="457" t="s">
        <v>379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682" t="s">
        <v>332</v>
      </c>
      <c r="AG30" s="687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825"/>
      <c r="E31" s="826"/>
      <c r="F31" s="826"/>
      <c r="G31" s="826"/>
      <c r="H31" s="826"/>
      <c r="I31" s="826"/>
      <c r="J31" s="826"/>
      <c r="K31" s="827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825"/>
      <c r="E32" s="826"/>
      <c r="F32" s="826"/>
      <c r="G32" s="826"/>
      <c r="H32" s="826"/>
      <c r="I32" s="826"/>
      <c r="J32" s="826"/>
      <c r="K32" s="827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825"/>
      <c r="E33" s="826"/>
      <c r="F33" s="826"/>
      <c r="G33" s="826"/>
      <c r="H33" s="826"/>
      <c r="I33" s="826"/>
      <c r="J33" s="826"/>
      <c r="K33" s="827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825"/>
      <c r="E34" s="826"/>
      <c r="F34" s="826"/>
      <c r="G34" s="826"/>
      <c r="H34" s="826"/>
      <c r="I34" s="826"/>
      <c r="J34" s="826"/>
      <c r="K34" s="827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825"/>
      <c r="E35" s="826"/>
      <c r="F35" s="826"/>
      <c r="G35" s="826"/>
      <c r="H35" s="826"/>
      <c r="I35" s="826"/>
      <c r="J35" s="826"/>
      <c r="K35" s="827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825"/>
      <c r="E36" s="826"/>
      <c r="F36" s="826"/>
      <c r="G36" s="826"/>
      <c r="H36" s="826"/>
      <c r="I36" s="826"/>
      <c r="J36" s="826"/>
      <c r="K36" s="827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825"/>
      <c r="E37" s="826"/>
      <c r="F37" s="826"/>
      <c r="G37" s="826"/>
      <c r="H37" s="826"/>
      <c r="I37" s="826"/>
      <c r="J37" s="826"/>
      <c r="K37" s="827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825"/>
      <c r="E38" s="826"/>
      <c r="F38" s="826"/>
      <c r="G38" s="826"/>
      <c r="H38" s="826"/>
      <c r="I38" s="826"/>
      <c r="J38" s="826"/>
      <c r="K38" s="827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825"/>
      <c r="E39" s="826"/>
      <c r="F39" s="826"/>
      <c r="G39" s="826"/>
      <c r="H39" s="826"/>
      <c r="I39" s="826"/>
      <c r="J39" s="826"/>
      <c r="K39" s="827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825"/>
      <c r="E40" s="826"/>
      <c r="F40" s="826"/>
      <c r="G40" s="826"/>
      <c r="H40" s="826"/>
      <c r="I40" s="826"/>
      <c r="J40" s="826"/>
      <c r="K40" s="827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825"/>
      <c r="E41" s="826"/>
      <c r="F41" s="826"/>
      <c r="G41" s="826"/>
      <c r="H41" s="826"/>
      <c r="I41" s="826"/>
      <c r="J41" s="826"/>
      <c r="K41" s="827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825"/>
      <c r="E42" s="826"/>
      <c r="F42" s="826"/>
      <c r="G42" s="826"/>
      <c r="H42" s="826"/>
      <c r="I42" s="826"/>
      <c r="J42" s="826"/>
      <c r="K42" s="827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825"/>
      <c r="E43" s="826"/>
      <c r="F43" s="826"/>
      <c r="G43" s="826"/>
      <c r="H43" s="826"/>
      <c r="I43" s="826"/>
      <c r="J43" s="826"/>
      <c r="K43" s="827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825"/>
      <c r="E44" s="826"/>
      <c r="F44" s="826"/>
      <c r="G44" s="826"/>
      <c r="H44" s="826"/>
      <c r="I44" s="826"/>
      <c r="J44" s="826"/>
      <c r="K44" s="827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825"/>
      <c r="E45" s="826"/>
      <c r="F45" s="826"/>
      <c r="G45" s="826"/>
      <c r="H45" s="826"/>
      <c r="I45" s="826"/>
      <c r="J45" s="826"/>
      <c r="K45" s="827"/>
      <c r="L45" s="33"/>
      <c r="M45" s="148"/>
      <c r="N45" s="229" t="str">
        <f t="shared" si="0"/>
        <v/>
      </c>
      <c r="O45" s="53"/>
      <c r="P45" s="452"/>
      <c r="Q45" s="700"/>
      <c r="R45" s="709" t="s">
        <v>340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825"/>
      <c r="E46" s="826"/>
      <c r="F46" s="826"/>
      <c r="G46" s="826"/>
      <c r="H46" s="826"/>
      <c r="I46" s="826"/>
      <c r="J46" s="826"/>
      <c r="K46" s="827"/>
      <c r="L46" s="33"/>
      <c r="M46" s="148"/>
      <c r="N46" s="229" t="str">
        <f t="shared" si="0"/>
        <v/>
      </c>
      <c r="O46" s="53"/>
      <c r="P46" s="452"/>
      <c r="Q46" s="701">
        <v>46</v>
      </c>
      <c r="R46" s="457" t="s">
        <v>335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825"/>
      <c r="E47" s="826"/>
      <c r="F47" s="826"/>
      <c r="G47" s="826"/>
      <c r="H47" s="826"/>
      <c r="I47" s="826"/>
      <c r="J47" s="826"/>
      <c r="K47" s="827"/>
      <c r="L47" s="33"/>
      <c r="M47" s="148"/>
      <c r="N47" s="229" t="str">
        <f t="shared" si="0"/>
        <v/>
      </c>
      <c r="O47" s="53"/>
      <c r="P47" s="452"/>
      <c r="Q47" s="701">
        <v>47</v>
      </c>
      <c r="R47" s="457" t="s">
        <v>336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825"/>
      <c r="E48" s="826"/>
      <c r="F48" s="826"/>
      <c r="G48" s="826"/>
      <c r="H48" s="826"/>
      <c r="I48" s="826"/>
      <c r="J48" s="826"/>
      <c r="K48" s="827"/>
      <c r="L48" s="33"/>
      <c r="M48" s="148"/>
      <c r="N48" s="229" t="str">
        <f t="shared" si="0"/>
        <v/>
      </c>
      <c r="O48" s="53"/>
      <c r="P48" s="452"/>
      <c r="Q48" s="701">
        <v>48</v>
      </c>
      <c r="R48" s="457" t="s">
        <v>338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825"/>
      <c r="E49" s="826"/>
      <c r="F49" s="826"/>
      <c r="G49" s="826"/>
      <c r="H49" s="826"/>
      <c r="I49" s="826"/>
      <c r="J49" s="826"/>
      <c r="K49" s="827"/>
      <c r="L49" s="33"/>
      <c r="M49" s="148"/>
      <c r="N49" s="229" t="str">
        <f t="shared" si="0"/>
        <v/>
      </c>
      <c r="O49" s="53"/>
      <c r="P49" s="452"/>
      <c r="Q49" s="701">
        <v>49</v>
      </c>
      <c r="R49" s="457" t="s">
        <v>337</v>
      </c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825"/>
      <c r="E50" s="826"/>
      <c r="F50" s="826"/>
      <c r="G50" s="826"/>
      <c r="H50" s="826"/>
      <c r="I50" s="826"/>
      <c r="J50" s="826"/>
      <c r="K50" s="827"/>
      <c r="L50" s="33"/>
      <c r="M50" s="148"/>
      <c r="N50" s="229" t="str">
        <f t="shared" si="0"/>
        <v/>
      </c>
      <c r="O50" s="53"/>
      <c r="Q50" s="778">
        <v>50</v>
      </c>
      <c r="R50" s="457" t="s">
        <v>380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825"/>
      <c r="E51" s="826"/>
      <c r="F51" s="826"/>
      <c r="G51" s="826"/>
      <c r="H51" s="826"/>
      <c r="I51" s="826"/>
      <c r="J51" s="826"/>
      <c r="K51" s="827"/>
      <c r="L51" s="33"/>
      <c r="M51" s="148"/>
      <c r="N51" s="229" t="str">
        <f t="shared" si="0"/>
        <v/>
      </c>
      <c r="O51" s="53"/>
      <c r="P51" s="452"/>
      <c r="Q51" s="700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825"/>
      <c r="E52" s="826"/>
      <c r="F52" s="826"/>
      <c r="G52" s="826"/>
      <c r="H52" s="826"/>
      <c r="I52" s="826"/>
      <c r="J52" s="826"/>
      <c r="K52" s="827"/>
      <c r="L52" s="33"/>
      <c r="M52" s="148"/>
      <c r="N52" s="229" t="str">
        <f t="shared" si="0"/>
        <v/>
      </c>
      <c r="O52" s="53"/>
      <c r="P52" s="452"/>
      <c r="Q52" s="700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825"/>
      <c r="E53" s="826"/>
      <c r="F53" s="826"/>
      <c r="G53" s="826"/>
      <c r="H53" s="826"/>
      <c r="I53" s="826"/>
      <c r="J53" s="826"/>
      <c r="K53" s="827"/>
      <c r="L53" s="33"/>
      <c r="M53" s="148"/>
      <c r="N53" s="229" t="str">
        <f t="shared" si="0"/>
        <v/>
      </c>
      <c r="O53" s="53"/>
      <c r="P53" s="452"/>
      <c r="Q53" s="700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825"/>
      <c r="E54" s="826"/>
      <c r="F54" s="826"/>
      <c r="G54" s="826"/>
      <c r="H54" s="826"/>
      <c r="I54" s="826"/>
      <c r="J54" s="826"/>
      <c r="K54" s="827"/>
      <c r="L54" s="33"/>
      <c r="M54" s="148"/>
      <c r="N54" s="229" t="str">
        <f t="shared" si="0"/>
        <v/>
      </c>
      <c r="O54" s="53"/>
      <c r="P54" s="452"/>
      <c r="Q54" s="700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825"/>
      <c r="E55" s="826"/>
      <c r="F55" s="826"/>
      <c r="G55" s="826"/>
      <c r="H55" s="826"/>
      <c r="I55" s="826"/>
      <c r="J55" s="826"/>
      <c r="K55" s="827"/>
      <c r="L55" s="33"/>
      <c r="M55" s="148"/>
      <c r="N55" s="229" t="str">
        <f t="shared" si="0"/>
        <v/>
      </c>
      <c r="O55" s="53"/>
      <c r="P55" s="452"/>
      <c r="Q55" s="700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825"/>
      <c r="E56" s="826"/>
      <c r="F56" s="826"/>
      <c r="G56" s="826"/>
      <c r="H56" s="826"/>
      <c r="I56" s="826"/>
      <c r="J56" s="826"/>
      <c r="K56" s="827"/>
      <c r="L56" s="33"/>
      <c r="M56" s="148"/>
      <c r="N56" s="229" t="str">
        <f t="shared" si="0"/>
        <v/>
      </c>
      <c r="O56" s="53"/>
      <c r="P56" s="452"/>
      <c r="Q56" s="700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825"/>
      <c r="E57" s="826"/>
      <c r="F57" s="826"/>
      <c r="G57" s="826"/>
      <c r="H57" s="826"/>
      <c r="I57" s="826"/>
      <c r="J57" s="826"/>
      <c r="K57" s="827"/>
      <c r="L57" s="33"/>
      <c r="M57" s="148"/>
      <c r="N57" s="229" t="str">
        <f t="shared" si="0"/>
        <v/>
      </c>
      <c r="O57" s="53"/>
      <c r="P57" s="452"/>
      <c r="Q57" s="700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825"/>
      <c r="E58" s="826"/>
      <c r="F58" s="826"/>
      <c r="G58" s="826"/>
      <c r="H58" s="826"/>
      <c r="I58" s="826"/>
      <c r="J58" s="826"/>
      <c r="K58" s="827"/>
      <c r="L58" s="33"/>
      <c r="M58" s="148"/>
      <c r="N58" s="229" t="str">
        <f t="shared" si="0"/>
        <v/>
      </c>
      <c r="O58" s="53"/>
      <c r="P58" s="452"/>
      <c r="Q58" s="700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825"/>
      <c r="E59" s="826"/>
      <c r="F59" s="826"/>
      <c r="G59" s="826"/>
      <c r="H59" s="826"/>
      <c r="I59" s="826"/>
      <c r="J59" s="826"/>
      <c r="K59" s="827"/>
      <c r="L59" s="33"/>
      <c r="M59" s="148"/>
      <c r="N59" s="229" t="str">
        <f t="shared" si="0"/>
        <v/>
      </c>
      <c r="O59" s="53"/>
      <c r="P59" s="452"/>
      <c r="Q59" s="700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825"/>
      <c r="E60" s="826"/>
      <c r="F60" s="826"/>
      <c r="G60" s="826"/>
      <c r="H60" s="826"/>
      <c r="I60" s="826"/>
      <c r="J60" s="826"/>
      <c r="K60" s="827"/>
      <c r="L60" s="33"/>
      <c r="M60" s="148"/>
      <c r="N60" s="229" t="str">
        <f t="shared" si="0"/>
        <v/>
      </c>
      <c r="O60" s="53"/>
      <c r="P60" s="452"/>
      <c r="Q60" s="700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825"/>
      <c r="E61" s="826"/>
      <c r="F61" s="826"/>
      <c r="G61" s="826"/>
      <c r="H61" s="826"/>
      <c r="I61" s="826"/>
      <c r="J61" s="826"/>
      <c r="K61" s="827"/>
      <c r="L61" s="33"/>
      <c r="M61" s="148"/>
      <c r="N61" s="229" t="str">
        <f t="shared" si="0"/>
        <v/>
      </c>
      <c r="O61" s="53"/>
      <c r="P61" s="452"/>
      <c r="Q61" s="700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825"/>
      <c r="E62" s="826"/>
      <c r="F62" s="826"/>
      <c r="G62" s="826"/>
      <c r="H62" s="826"/>
      <c r="I62" s="826"/>
      <c r="J62" s="826"/>
      <c r="K62" s="827"/>
      <c r="L62" s="33"/>
      <c r="M62" s="148"/>
      <c r="N62" s="229" t="str">
        <f t="shared" si="0"/>
        <v/>
      </c>
      <c r="O62" s="53"/>
      <c r="P62" s="452"/>
      <c r="Q62" s="700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825"/>
      <c r="E63" s="826"/>
      <c r="F63" s="826"/>
      <c r="G63" s="826"/>
      <c r="H63" s="826"/>
      <c r="I63" s="826"/>
      <c r="J63" s="826"/>
      <c r="K63" s="827"/>
      <c r="L63" s="33"/>
      <c r="M63" s="148"/>
      <c r="N63" s="229" t="str">
        <f t="shared" si="0"/>
        <v/>
      </c>
      <c r="O63" s="53"/>
      <c r="P63" s="452"/>
      <c r="Q63" s="700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702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822" t="s">
        <v>259</v>
      </c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4"/>
      <c r="P65" s="461"/>
      <c r="Q65" s="703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860" t="s">
        <v>258</v>
      </c>
      <c r="C66" s="861"/>
      <c r="D66" s="861"/>
      <c r="E66" s="861"/>
      <c r="F66" s="861"/>
      <c r="G66" s="861"/>
      <c r="H66" s="861"/>
      <c r="I66" s="861"/>
      <c r="J66" s="861"/>
      <c r="K66" s="861"/>
      <c r="L66" s="861"/>
      <c r="M66" s="861"/>
      <c r="N66" s="861"/>
      <c r="O66" s="862"/>
      <c r="P66" s="461"/>
      <c r="Q66" s="703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48" t="s">
        <v>382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04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04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317</v>
      </c>
      <c r="AH68" s="268" t="s">
        <v>318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819" t="s">
        <v>1</v>
      </c>
      <c r="C69" s="819" t="s">
        <v>7</v>
      </c>
      <c r="D69" s="821" t="s">
        <v>8</v>
      </c>
      <c r="E69" s="863"/>
      <c r="F69" s="863"/>
      <c r="G69" s="863"/>
      <c r="H69" s="863"/>
      <c r="I69" s="863"/>
      <c r="J69" s="863"/>
      <c r="K69" s="863"/>
      <c r="L69" s="820" t="s">
        <v>179</v>
      </c>
      <c r="M69" s="820" t="s">
        <v>3</v>
      </c>
      <c r="N69" s="819" t="s">
        <v>4</v>
      </c>
      <c r="O69" s="819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859"/>
      <c r="C70" s="859"/>
      <c r="D70" s="863"/>
      <c r="E70" s="863"/>
      <c r="F70" s="863"/>
      <c r="G70" s="863"/>
      <c r="H70" s="863"/>
      <c r="I70" s="863"/>
      <c r="J70" s="863"/>
      <c r="K70" s="863"/>
      <c r="L70" s="820"/>
      <c r="M70" s="859"/>
      <c r="N70" s="859"/>
      <c r="O70" s="859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4">
        <v>474</v>
      </c>
      <c r="AH70" s="684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825"/>
      <c r="E71" s="826"/>
      <c r="F71" s="826"/>
      <c r="G71" s="826"/>
      <c r="H71" s="826"/>
      <c r="I71" s="826"/>
      <c r="J71" s="826"/>
      <c r="K71" s="827"/>
      <c r="L71" s="33"/>
      <c r="M71" s="148"/>
      <c r="N71" s="229" t="str">
        <f t="shared" ref="N71:N117" si="1">IF(C71=0,"",C71*M71)</f>
        <v/>
      </c>
      <c r="O71" s="53"/>
      <c r="P71" s="462"/>
      <c r="Q71" s="700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685">
        <v>1392.9</v>
      </c>
      <c r="AH71" s="685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825"/>
      <c r="E72" s="826"/>
      <c r="F72" s="826"/>
      <c r="G72" s="826"/>
      <c r="H72" s="826"/>
      <c r="I72" s="826"/>
      <c r="J72" s="826"/>
      <c r="K72" s="827"/>
      <c r="L72" s="33"/>
      <c r="M72" s="148"/>
      <c r="N72" s="229" t="str">
        <f t="shared" si="1"/>
        <v/>
      </c>
      <c r="O72" s="53"/>
      <c r="P72" s="462"/>
      <c r="Q72" s="700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685">
        <v>1478.7</v>
      </c>
      <c r="AH72" s="685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825"/>
      <c r="E73" s="826"/>
      <c r="F73" s="826"/>
      <c r="G73" s="826"/>
      <c r="H73" s="826"/>
      <c r="I73" s="826"/>
      <c r="J73" s="826"/>
      <c r="K73" s="827"/>
      <c r="L73" s="33"/>
      <c r="M73" s="148"/>
      <c r="N73" s="229" t="str">
        <f t="shared" si="1"/>
        <v/>
      </c>
      <c r="O73" s="53"/>
      <c r="P73" s="462"/>
      <c r="Q73" s="700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685">
        <v>2053.1999999999998</v>
      </c>
      <c r="AH73" s="685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825"/>
      <c r="E74" s="826"/>
      <c r="F74" s="826"/>
      <c r="G74" s="826"/>
      <c r="H74" s="826"/>
      <c r="I74" s="826"/>
      <c r="J74" s="826"/>
      <c r="K74" s="827"/>
      <c r="L74" s="33"/>
      <c r="M74" s="148"/>
      <c r="N74" s="229" t="str">
        <f t="shared" si="1"/>
        <v/>
      </c>
      <c r="O74" s="53"/>
      <c r="P74" s="462"/>
      <c r="Q74" s="700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685">
        <v>2541.3000000000002</v>
      </c>
      <c r="AH74" s="685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825"/>
      <c r="E75" s="826"/>
      <c r="F75" s="826"/>
      <c r="G75" s="826"/>
      <c r="H75" s="826"/>
      <c r="I75" s="826"/>
      <c r="J75" s="826"/>
      <c r="K75" s="827"/>
      <c r="L75" s="33"/>
      <c r="M75" s="148"/>
      <c r="N75" s="229" t="str">
        <f t="shared" si="1"/>
        <v/>
      </c>
      <c r="O75" s="53"/>
      <c r="P75" s="462"/>
      <c r="Q75" s="700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685">
        <v>5028.8999999999996</v>
      </c>
      <c r="AH75" s="685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825"/>
      <c r="E76" s="826"/>
      <c r="F76" s="826"/>
      <c r="G76" s="826"/>
      <c r="H76" s="826"/>
      <c r="I76" s="826"/>
      <c r="J76" s="826"/>
      <c r="K76" s="827"/>
      <c r="L76" s="33"/>
      <c r="M76" s="148"/>
      <c r="N76" s="229" t="str">
        <f t="shared" si="1"/>
        <v/>
      </c>
      <c r="O76" s="53"/>
      <c r="P76" s="462"/>
      <c r="Q76" s="700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825"/>
      <c r="E77" s="826"/>
      <c r="F77" s="826"/>
      <c r="G77" s="826"/>
      <c r="H77" s="826"/>
      <c r="I77" s="826"/>
      <c r="J77" s="826"/>
      <c r="K77" s="827"/>
      <c r="L77" s="33"/>
      <c r="M77" s="148"/>
      <c r="N77" s="229" t="str">
        <f t="shared" si="1"/>
        <v/>
      </c>
      <c r="O77" s="53"/>
      <c r="P77" s="462"/>
      <c r="Q77" s="700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685">
        <v>299.10000000000002</v>
      </c>
      <c r="AH77" s="685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825"/>
      <c r="E78" s="826"/>
      <c r="F78" s="826"/>
      <c r="G78" s="826"/>
      <c r="H78" s="826"/>
      <c r="I78" s="826"/>
      <c r="J78" s="826"/>
      <c r="K78" s="827"/>
      <c r="L78" s="33"/>
      <c r="M78" s="148"/>
      <c r="N78" s="229" t="str">
        <f t="shared" si="1"/>
        <v/>
      </c>
      <c r="O78" s="53"/>
      <c r="P78" s="462"/>
      <c r="Q78" s="700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685">
        <v>598.5</v>
      </c>
      <c r="AH78" s="685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825"/>
      <c r="E79" s="826"/>
      <c r="F79" s="826"/>
      <c r="G79" s="826"/>
      <c r="H79" s="826"/>
      <c r="I79" s="826"/>
      <c r="J79" s="826"/>
      <c r="K79" s="827"/>
      <c r="L79" s="33"/>
      <c r="M79" s="148"/>
      <c r="N79" s="229" t="str">
        <f t="shared" si="1"/>
        <v/>
      </c>
      <c r="O79" s="53"/>
      <c r="P79" s="462"/>
      <c r="Q79" s="700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685">
        <v>837.6</v>
      </c>
      <c r="AH79" s="685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825"/>
      <c r="E80" s="826"/>
      <c r="F80" s="826"/>
      <c r="G80" s="826"/>
      <c r="H80" s="826"/>
      <c r="I80" s="826"/>
      <c r="J80" s="826"/>
      <c r="K80" s="827"/>
      <c r="L80" s="33"/>
      <c r="M80" s="148"/>
      <c r="N80" s="229" t="str">
        <f t="shared" si="1"/>
        <v/>
      </c>
      <c r="O80" s="53"/>
      <c r="P80" s="462"/>
      <c r="Q80" s="700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685">
        <v>2117.6999999999998</v>
      </c>
      <c r="AH80" s="685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825"/>
      <c r="E81" s="826"/>
      <c r="F81" s="826"/>
      <c r="G81" s="826"/>
      <c r="H81" s="826"/>
      <c r="I81" s="826"/>
      <c r="J81" s="826"/>
      <c r="K81" s="827"/>
      <c r="L81" s="33"/>
      <c r="M81" s="148"/>
      <c r="N81" s="229" t="str">
        <f t="shared" si="1"/>
        <v/>
      </c>
      <c r="O81" s="53"/>
      <c r="P81" s="462"/>
      <c r="Q81" s="700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685">
        <v>3469.8</v>
      </c>
      <c r="AH81" s="685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825"/>
      <c r="E82" s="826"/>
      <c r="F82" s="826"/>
      <c r="G82" s="826"/>
      <c r="H82" s="826"/>
      <c r="I82" s="826"/>
      <c r="J82" s="826"/>
      <c r="K82" s="827"/>
      <c r="L82" s="33"/>
      <c r="M82" s="148"/>
      <c r="N82" s="229" t="str">
        <f t="shared" si="1"/>
        <v/>
      </c>
      <c r="O82" s="53"/>
      <c r="P82" s="462"/>
      <c r="Q82" s="700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685">
        <v>5028.8999999999996</v>
      </c>
      <c r="AH82" s="685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825"/>
      <c r="E83" s="826"/>
      <c r="F83" s="826"/>
      <c r="G83" s="826"/>
      <c r="H83" s="826"/>
      <c r="I83" s="826"/>
      <c r="J83" s="826"/>
      <c r="K83" s="827"/>
      <c r="L83" s="33"/>
      <c r="M83" s="148"/>
      <c r="N83" s="229" t="str">
        <f t="shared" si="1"/>
        <v/>
      </c>
      <c r="O83" s="53"/>
      <c r="P83" s="462"/>
      <c r="Q83" s="700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685">
        <v>478.5</v>
      </c>
      <c r="AH83" s="685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825"/>
      <c r="E84" s="826"/>
      <c r="F84" s="826"/>
      <c r="G84" s="826"/>
      <c r="H84" s="826"/>
      <c r="I84" s="826"/>
      <c r="J84" s="826"/>
      <c r="K84" s="827"/>
      <c r="L84" s="33"/>
      <c r="M84" s="148"/>
      <c r="N84" s="229" t="str">
        <f t="shared" si="1"/>
        <v/>
      </c>
      <c r="O84" s="53"/>
      <c r="P84" s="462"/>
      <c r="Q84" s="700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685">
        <v>717.9</v>
      </c>
      <c r="AH84" s="685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825"/>
      <c r="E85" s="826"/>
      <c r="F85" s="826"/>
      <c r="G85" s="826"/>
      <c r="H85" s="826"/>
      <c r="I85" s="826"/>
      <c r="J85" s="826"/>
      <c r="K85" s="827"/>
      <c r="L85" s="33"/>
      <c r="M85" s="148"/>
      <c r="N85" s="229" t="str">
        <f t="shared" si="1"/>
        <v/>
      </c>
      <c r="O85" s="53"/>
      <c r="P85" s="462"/>
      <c r="Q85" s="700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303</v>
      </c>
      <c r="AH85" s="454" t="s">
        <v>303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825"/>
      <c r="E86" s="826"/>
      <c r="F86" s="826"/>
      <c r="G86" s="826"/>
      <c r="H86" s="826"/>
      <c r="I86" s="826"/>
      <c r="J86" s="826"/>
      <c r="K86" s="827"/>
      <c r="L86" s="33"/>
      <c r="M86" s="148"/>
      <c r="N86" s="229" t="str">
        <f t="shared" si="1"/>
        <v/>
      </c>
      <c r="O86" s="53"/>
      <c r="P86" s="462"/>
      <c r="Q86" s="700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825"/>
      <c r="E87" s="826"/>
      <c r="F87" s="826"/>
      <c r="G87" s="826"/>
      <c r="H87" s="826"/>
      <c r="I87" s="826"/>
      <c r="J87" s="826"/>
      <c r="K87" s="827"/>
      <c r="L87" s="33"/>
      <c r="M87" s="148"/>
      <c r="N87" s="229" t="str">
        <f t="shared" si="1"/>
        <v/>
      </c>
      <c r="O87" s="53"/>
      <c r="P87" s="462"/>
      <c r="Q87" s="700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685">
        <v>5714.4</v>
      </c>
      <c r="AH87" s="685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825"/>
      <c r="E88" s="826"/>
      <c r="F88" s="826"/>
      <c r="G88" s="826"/>
      <c r="H88" s="826"/>
      <c r="I88" s="826"/>
      <c r="J88" s="826"/>
      <c r="K88" s="827"/>
      <c r="L88" s="33"/>
      <c r="M88" s="148"/>
      <c r="N88" s="229" t="str">
        <f t="shared" si="1"/>
        <v/>
      </c>
      <c r="O88" s="53"/>
      <c r="P88" s="462"/>
      <c r="Q88" s="700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825"/>
      <c r="E89" s="826"/>
      <c r="F89" s="826"/>
      <c r="G89" s="826"/>
      <c r="H89" s="826"/>
      <c r="I89" s="826"/>
      <c r="J89" s="826"/>
      <c r="K89" s="827"/>
      <c r="L89" s="33"/>
      <c r="M89" s="148"/>
      <c r="N89" s="229" t="str">
        <f t="shared" si="1"/>
        <v/>
      </c>
      <c r="O89" s="53"/>
      <c r="P89" s="462"/>
      <c r="Q89" s="700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685">
        <v>215.4</v>
      </c>
      <c r="AH89" s="685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825"/>
      <c r="E90" s="826"/>
      <c r="F90" s="826"/>
      <c r="G90" s="826"/>
      <c r="H90" s="826"/>
      <c r="I90" s="826"/>
      <c r="J90" s="826"/>
      <c r="K90" s="827"/>
      <c r="L90" s="33"/>
      <c r="M90" s="148"/>
      <c r="N90" s="229" t="str">
        <f t="shared" si="1"/>
        <v/>
      </c>
      <c r="O90" s="53"/>
      <c r="P90" s="462"/>
      <c r="Q90" s="700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685">
        <v>430.8</v>
      </c>
      <c r="AH90" s="685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825"/>
      <c r="E91" s="826"/>
      <c r="F91" s="826"/>
      <c r="G91" s="826"/>
      <c r="H91" s="826"/>
      <c r="I91" s="826"/>
      <c r="J91" s="826"/>
      <c r="K91" s="827"/>
      <c r="L91" s="33"/>
      <c r="M91" s="148"/>
      <c r="N91" s="229" t="str">
        <f t="shared" si="1"/>
        <v/>
      </c>
      <c r="O91" s="53"/>
      <c r="P91" s="462"/>
      <c r="Q91" s="700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685">
        <v>646.20000000000005</v>
      </c>
      <c r="AH91" s="685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825"/>
      <c r="E92" s="826"/>
      <c r="F92" s="826"/>
      <c r="G92" s="826"/>
      <c r="H92" s="826"/>
      <c r="I92" s="826"/>
      <c r="J92" s="826"/>
      <c r="K92" s="827"/>
      <c r="L92" s="33"/>
      <c r="M92" s="148"/>
      <c r="N92" s="229" t="str">
        <f t="shared" si="1"/>
        <v/>
      </c>
      <c r="O92" s="53"/>
      <c r="P92" s="462"/>
      <c r="Q92" s="700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685">
        <v>861.3</v>
      </c>
      <c r="AH92" s="685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825"/>
      <c r="E93" s="826"/>
      <c r="F93" s="826"/>
      <c r="G93" s="826"/>
      <c r="H93" s="826"/>
      <c r="I93" s="826"/>
      <c r="J93" s="826"/>
      <c r="K93" s="827"/>
      <c r="L93" s="33"/>
      <c r="M93" s="148"/>
      <c r="N93" s="229" t="str">
        <f t="shared" si="1"/>
        <v/>
      </c>
      <c r="O93" s="53"/>
      <c r="P93" s="462"/>
      <c r="Q93" s="700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685">
        <v>1077</v>
      </c>
      <c r="AH93" s="685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825"/>
      <c r="E94" s="826"/>
      <c r="F94" s="826"/>
      <c r="G94" s="826"/>
      <c r="H94" s="826"/>
      <c r="I94" s="826"/>
      <c r="J94" s="826"/>
      <c r="K94" s="827"/>
      <c r="L94" s="33"/>
      <c r="M94" s="148"/>
      <c r="N94" s="229" t="str">
        <f t="shared" si="1"/>
        <v/>
      </c>
      <c r="O94" s="53"/>
      <c r="P94" s="462"/>
      <c r="Q94" s="700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685">
        <v>1722.9</v>
      </c>
      <c r="AH94" s="685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825"/>
      <c r="E95" s="826"/>
      <c r="F95" s="826"/>
      <c r="G95" s="826"/>
      <c r="H95" s="826"/>
      <c r="I95" s="826"/>
      <c r="J95" s="826"/>
      <c r="K95" s="827"/>
      <c r="L95" s="33"/>
      <c r="M95" s="148"/>
      <c r="N95" s="229" t="str">
        <f t="shared" si="1"/>
        <v/>
      </c>
      <c r="O95" s="53"/>
      <c r="P95" s="462"/>
      <c r="Q95" s="700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825"/>
      <c r="E96" s="826"/>
      <c r="F96" s="826"/>
      <c r="G96" s="826"/>
      <c r="H96" s="826"/>
      <c r="I96" s="826"/>
      <c r="J96" s="826"/>
      <c r="K96" s="827"/>
      <c r="L96" s="33"/>
      <c r="M96" s="148"/>
      <c r="N96" s="229" t="str">
        <f t="shared" si="1"/>
        <v/>
      </c>
      <c r="O96" s="53"/>
      <c r="P96" s="462"/>
      <c r="Q96" s="700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685">
        <v>2760.9</v>
      </c>
      <c r="AH96" s="685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825"/>
      <c r="E97" s="826"/>
      <c r="F97" s="826"/>
      <c r="G97" s="826"/>
      <c r="H97" s="826"/>
      <c r="I97" s="826"/>
      <c r="J97" s="826"/>
      <c r="K97" s="827"/>
      <c r="L97" s="33"/>
      <c r="M97" s="148"/>
      <c r="N97" s="229" t="str">
        <f t="shared" si="1"/>
        <v/>
      </c>
      <c r="O97" s="53"/>
      <c r="P97" s="462"/>
      <c r="Q97" s="700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685">
        <v>4085.7</v>
      </c>
      <c r="AH97" s="685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825"/>
      <c r="E98" s="826"/>
      <c r="F98" s="826"/>
      <c r="G98" s="826"/>
      <c r="H98" s="826"/>
      <c r="I98" s="826"/>
      <c r="J98" s="826"/>
      <c r="K98" s="827"/>
      <c r="L98" s="33"/>
      <c r="M98" s="148"/>
      <c r="N98" s="229" t="str">
        <f t="shared" si="1"/>
        <v/>
      </c>
      <c r="O98" s="53"/>
      <c r="P98" s="462"/>
      <c r="Q98" s="700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685">
        <v>5714.4</v>
      </c>
      <c r="AH98" s="685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825"/>
      <c r="E99" s="826"/>
      <c r="F99" s="826"/>
      <c r="G99" s="826"/>
      <c r="H99" s="826"/>
      <c r="I99" s="826"/>
      <c r="J99" s="826"/>
      <c r="K99" s="827"/>
      <c r="L99" s="33"/>
      <c r="M99" s="148"/>
      <c r="N99" s="229" t="str">
        <f t="shared" si="1"/>
        <v/>
      </c>
      <c r="O99" s="53"/>
      <c r="P99" s="462"/>
      <c r="Q99" s="700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825"/>
      <c r="E100" s="826"/>
      <c r="F100" s="826"/>
      <c r="G100" s="826"/>
      <c r="H100" s="826"/>
      <c r="I100" s="826"/>
      <c r="J100" s="826"/>
      <c r="K100" s="827"/>
      <c r="L100" s="33"/>
      <c r="M100" s="148"/>
      <c r="N100" s="229" t="str">
        <f t="shared" si="1"/>
        <v/>
      </c>
      <c r="O100" s="53"/>
      <c r="P100" s="462"/>
      <c r="Q100" s="700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685">
        <v>474</v>
      </c>
      <c r="AH100" s="685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825"/>
      <c r="E101" s="826"/>
      <c r="F101" s="826"/>
      <c r="G101" s="826"/>
      <c r="H101" s="826"/>
      <c r="I101" s="826"/>
      <c r="J101" s="826"/>
      <c r="K101" s="827"/>
      <c r="L101" s="33"/>
      <c r="M101" s="148"/>
      <c r="N101" s="229" t="str">
        <f t="shared" si="1"/>
        <v/>
      </c>
      <c r="O101" s="53"/>
      <c r="P101" s="462"/>
      <c r="Q101" s="700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685">
        <v>1392.9</v>
      </c>
      <c r="AH101" s="685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825"/>
      <c r="E102" s="826"/>
      <c r="F102" s="826"/>
      <c r="G102" s="826"/>
      <c r="H102" s="826"/>
      <c r="I102" s="826"/>
      <c r="J102" s="826"/>
      <c r="K102" s="827"/>
      <c r="L102" s="33"/>
      <c r="M102" s="148"/>
      <c r="N102" s="229" t="str">
        <f t="shared" si="1"/>
        <v/>
      </c>
      <c r="O102" s="53"/>
      <c r="P102" s="462"/>
      <c r="Q102" s="700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685">
        <v>2053.1999999999998</v>
      </c>
      <c r="AH102" s="685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825"/>
      <c r="E103" s="826"/>
      <c r="F103" s="826"/>
      <c r="G103" s="826"/>
      <c r="H103" s="826"/>
      <c r="I103" s="826"/>
      <c r="J103" s="826"/>
      <c r="K103" s="827"/>
      <c r="L103" s="33"/>
      <c r="M103" s="148"/>
      <c r="N103" s="229" t="str">
        <f t="shared" si="1"/>
        <v/>
      </c>
      <c r="O103" s="53"/>
      <c r="P103" s="462"/>
      <c r="Q103" s="700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686">
        <v>5028</v>
      </c>
      <c r="AH103" s="685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825"/>
      <c r="E104" s="826"/>
      <c r="F104" s="826"/>
      <c r="G104" s="826"/>
      <c r="H104" s="826"/>
      <c r="I104" s="826"/>
      <c r="J104" s="826"/>
      <c r="K104" s="827"/>
      <c r="L104" s="33"/>
      <c r="M104" s="148"/>
      <c r="N104" s="229" t="str">
        <f t="shared" si="1"/>
        <v/>
      </c>
      <c r="O104" s="53"/>
      <c r="P104" s="462"/>
      <c r="Q104" s="700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825"/>
      <c r="E105" s="826"/>
      <c r="F105" s="826"/>
      <c r="G105" s="826"/>
      <c r="H105" s="826"/>
      <c r="I105" s="826"/>
      <c r="J105" s="826"/>
      <c r="K105" s="827"/>
      <c r="L105" s="33"/>
      <c r="M105" s="148"/>
      <c r="N105" s="229" t="str">
        <f t="shared" si="1"/>
        <v/>
      </c>
      <c r="O105" s="53"/>
      <c r="P105" s="462"/>
      <c r="Q105" s="700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825"/>
      <c r="E106" s="826"/>
      <c r="F106" s="826"/>
      <c r="G106" s="826"/>
      <c r="H106" s="826"/>
      <c r="I106" s="826"/>
      <c r="J106" s="826"/>
      <c r="K106" s="827"/>
      <c r="L106" s="33"/>
      <c r="M106" s="148"/>
      <c r="N106" s="229" t="str">
        <f t="shared" si="1"/>
        <v/>
      </c>
      <c r="O106" s="53"/>
      <c r="P106" s="462"/>
      <c r="Q106" s="700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825"/>
      <c r="E107" s="826"/>
      <c r="F107" s="826"/>
      <c r="G107" s="826"/>
      <c r="H107" s="826"/>
      <c r="I107" s="826"/>
      <c r="J107" s="826"/>
      <c r="K107" s="827"/>
      <c r="L107" s="33"/>
      <c r="M107" s="148"/>
      <c r="N107" s="229" t="str">
        <f t="shared" si="1"/>
        <v/>
      </c>
      <c r="O107" s="53"/>
      <c r="P107" s="462"/>
      <c r="Q107" s="700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825"/>
      <c r="E108" s="826"/>
      <c r="F108" s="826"/>
      <c r="G108" s="826"/>
      <c r="H108" s="826"/>
      <c r="I108" s="826"/>
      <c r="J108" s="826"/>
      <c r="K108" s="827"/>
      <c r="L108" s="33"/>
      <c r="M108" s="148"/>
      <c r="N108" s="229" t="str">
        <f t="shared" si="1"/>
        <v/>
      </c>
      <c r="O108" s="53"/>
      <c r="P108" s="462"/>
      <c r="Q108" s="700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825"/>
      <c r="E109" s="826"/>
      <c r="F109" s="826"/>
      <c r="G109" s="826"/>
      <c r="H109" s="826"/>
      <c r="I109" s="826"/>
      <c r="J109" s="826"/>
      <c r="K109" s="827"/>
      <c r="L109" s="33"/>
      <c r="M109" s="148"/>
      <c r="N109" s="229" t="str">
        <f t="shared" si="1"/>
        <v/>
      </c>
      <c r="O109" s="53"/>
      <c r="P109" s="462"/>
      <c r="Q109" s="700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825"/>
      <c r="E110" s="826"/>
      <c r="F110" s="826"/>
      <c r="G110" s="826"/>
      <c r="H110" s="826"/>
      <c r="I110" s="826"/>
      <c r="J110" s="826"/>
      <c r="K110" s="827"/>
      <c r="L110" s="33"/>
      <c r="M110" s="148"/>
      <c r="N110" s="229" t="str">
        <f t="shared" si="1"/>
        <v/>
      </c>
      <c r="O110" s="53"/>
      <c r="P110" s="462"/>
      <c r="Q110" s="700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825"/>
      <c r="E111" s="826"/>
      <c r="F111" s="826"/>
      <c r="G111" s="826"/>
      <c r="H111" s="826"/>
      <c r="I111" s="826"/>
      <c r="J111" s="826"/>
      <c r="K111" s="827"/>
      <c r="L111" s="33"/>
      <c r="M111" s="148"/>
      <c r="N111" s="229" t="str">
        <f t="shared" si="1"/>
        <v/>
      </c>
      <c r="O111" s="53"/>
      <c r="P111" s="462"/>
      <c r="Q111" s="700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825"/>
      <c r="E112" s="826"/>
      <c r="F112" s="826"/>
      <c r="G112" s="826"/>
      <c r="H112" s="826"/>
      <c r="I112" s="826"/>
      <c r="J112" s="826"/>
      <c r="K112" s="827"/>
      <c r="L112" s="33"/>
      <c r="M112" s="148"/>
      <c r="N112" s="229" t="str">
        <f t="shared" si="1"/>
        <v/>
      </c>
      <c r="O112" s="53"/>
      <c r="P112" s="462"/>
      <c r="Q112" s="700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825"/>
      <c r="E113" s="826"/>
      <c r="F113" s="826"/>
      <c r="G113" s="826"/>
      <c r="H113" s="826"/>
      <c r="I113" s="826"/>
      <c r="J113" s="826"/>
      <c r="K113" s="827"/>
      <c r="L113" s="33"/>
      <c r="M113" s="148"/>
      <c r="N113" s="229" t="str">
        <f t="shared" si="1"/>
        <v/>
      </c>
      <c r="O113" s="53"/>
      <c r="P113" s="462"/>
      <c r="Q113" s="700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825"/>
      <c r="E114" s="826"/>
      <c r="F114" s="826"/>
      <c r="G114" s="826"/>
      <c r="H114" s="826"/>
      <c r="I114" s="826"/>
      <c r="J114" s="826"/>
      <c r="K114" s="827"/>
      <c r="L114" s="33"/>
      <c r="M114" s="148"/>
      <c r="N114" s="229" t="str">
        <f t="shared" si="1"/>
        <v/>
      </c>
      <c r="O114" s="53"/>
      <c r="P114" s="462"/>
      <c r="Q114" s="700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825"/>
      <c r="E115" s="826"/>
      <c r="F115" s="826"/>
      <c r="G115" s="826"/>
      <c r="H115" s="826"/>
      <c r="I115" s="826"/>
      <c r="J115" s="826"/>
      <c r="K115" s="827"/>
      <c r="L115" s="33"/>
      <c r="M115" s="148"/>
      <c r="N115" s="229" t="str">
        <f t="shared" si="1"/>
        <v/>
      </c>
      <c r="O115" s="53"/>
      <c r="P115" s="462"/>
      <c r="Q115" s="700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825"/>
      <c r="E116" s="826"/>
      <c r="F116" s="826"/>
      <c r="G116" s="826"/>
      <c r="H116" s="826"/>
      <c r="I116" s="826"/>
      <c r="J116" s="826"/>
      <c r="K116" s="827"/>
      <c r="L116" s="33"/>
      <c r="M116" s="148"/>
      <c r="N116" s="229" t="str">
        <f t="shared" si="1"/>
        <v/>
      </c>
      <c r="O116" s="53"/>
      <c r="P116" s="462"/>
      <c r="Q116" s="700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825"/>
      <c r="E117" s="826"/>
      <c r="F117" s="826"/>
      <c r="G117" s="826"/>
      <c r="H117" s="826"/>
      <c r="I117" s="826"/>
      <c r="J117" s="826"/>
      <c r="K117" s="827"/>
      <c r="L117" s="33"/>
      <c r="M117" s="148"/>
      <c r="N117" s="229" t="str">
        <f t="shared" si="1"/>
        <v/>
      </c>
      <c r="O117" s="53"/>
      <c r="P117" s="462"/>
      <c r="Q117" s="700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03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822" t="s">
        <v>259</v>
      </c>
      <c r="C119" s="823"/>
      <c r="D119" s="823"/>
      <c r="E119" s="823"/>
      <c r="F119" s="823"/>
      <c r="G119" s="823"/>
      <c r="H119" s="823"/>
      <c r="I119" s="823"/>
      <c r="J119" s="823"/>
      <c r="K119" s="823"/>
      <c r="L119" s="823"/>
      <c r="M119" s="823"/>
      <c r="N119" s="823"/>
      <c r="O119" s="824"/>
      <c r="P119" s="461"/>
      <c r="Q119" s="703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860" t="s">
        <v>258</v>
      </c>
      <c r="C120" s="861"/>
      <c r="D120" s="861"/>
      <c r="E120" s="861"/>
      <c r="F120" s="861"/>
      <c r="G120" s="861"/>
      <c r="H120" s="861"/>
      <c r="I120" s="861"/>
      <c r="J120" s="861"/>
      <c r="K120" s="861"/>
      <c r="L120" s="861"/>
      <c r="M120" s="861"/>
      <c r="N120" s="861"/>
      <c r="O120" s="862"/>
      <c r="P120" s="461"/>
      <c r="Q120" s="703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 AGOSTO DE 2014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04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04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05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05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05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05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05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05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05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05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05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05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05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05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05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05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05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05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05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05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05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05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05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05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05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05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05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05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05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05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05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05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05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05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05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05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05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05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05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05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05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05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05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05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05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04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04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04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04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831" t="s">
        <v>172</v>
      </c>
      <c r="C170" s="831"/>
      <c r="D170" s="831"/>
      <c r="E170" s="831"/>
      <c r="F170" s="831"/>
      <c r="G170" s="831"/>
      <c r="H170" s="831"/>
      <c r="I170" s="831"/>
      <c r="J170" s="831"/>
      <c r="K170" s="831"/>
      <c r="L170" s="831"/>
      <c r="M170" s="831"/>
      <c r="N170" s="831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31" t="s">
        <v>9</v>
      </c>
      <c r="C171" s="831"/>
      <c r="D171" s="831"/>
      <c r="E171" s="831"/>
      <c r="F171" s="831"/>
      <c r="G171" s="831"/>
      <c r="H171" s="831"/>
      <c r="I171" s="831"/>
      <c r="J171" s="831"/>
      <c r="K171" s="831"/>
      <c r="L171" s="831"/>
      <c r="M171" s="831"/>
      <c r="N171" s="831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28" t="s">
        <v>10</v>
      </c>
      <c r="C173" s="829"/>
      <c r="D173" s="829"/>
      <c r="E173" s="829"/>
      <c r="F173" s="829"/>
      <c r="G173" s="829"/>
      <c r="H173" s="829"/>
      <c r="I173" s="829"/>
      <c r="J173" s="829"/>
      <c r="K173" s="829"/>
      <c r="L173" s="829"/>
      <c r="M173" s="829"/>
      <c r="N173" s="829"/>
      <c r="O173" s="830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304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305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306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307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308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309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310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06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19" t="s">
        <v>1</v>
      </c>
      <c r="C193" s="819" t="s">
        <v>7</v>
      </c>
      <c r="D193" s="821" t="s">
        <v>8</v>
      </c>
      <c r="E193" s="821"/>
      <c r="F193" s="821"/>
      <c r="G193" s="821"/>
      <c r="H193" s="821"/>
      <c r="I193" s="821"/>
      <c r="J193" s="821"/>
      <c r="K193" s="821"/>
      <c r="L193" s="820" t="s">
        <v>179</v>
      </c>
      <c r="M193" s="820" t="s">
        <v>3</v>
      </c>
      <c r="N193" s="819" t="s">
        <v>4</v>
      </c>
      <c r="O193" s="819" t="s">
        <v>2</v>
      </c>
    </row>
    <row r="194" spans="2:15" ht="18" customHeight="1">
      <c r="B194" s="819"/>
      <c r="C194" s="819"/>
      <c r="D194" s="821"/>
      <c r="E194" s="821"/>
      <c r="F194" s="821"/>
      <c r="G194" s="821"/>
      <c r="H194" s="821"/>
      <c r="I194" s="821"/>
      <c r="J194" s="821"/>
      <c r="K194" s="821"/>
      <c r="L194" s="820"/>
      <c r="M194" s="820"/>
      <c r="N194" s="819"/>
      <c r="O194" s="819"/>
    </row>
    <row r="195" spans="2:15" ht="18" customHeight="1">
      <c r="B195" s="374">
        <v>1</v>
      </c>
      <c r="C195" s="165">
        <v>1</v>
      </c>
      <c r="D195" s="866" t="s">
        <v>17</v>
      </c>
      <c r="E195" s="867"/>
      <c r="F195" s="867"/>
      <c r="G195" s="867"/>
      <c r="H195" s="867"/>
      <c r="I195" s="867"/>
      <c r="J195" s="867"/>
      <c r="K195" s="868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866" t="s">
        <v>19</v>
      </c>
      <c r="E196" s="867"/>
      <c r="F196" s="867"/>
      <c r="G196" s="867"/>
      <c r="H196" s="867"/>
      <c r="I196" s="867"/>
      <c r="J196" s="867"/>
      <c r="K196" s="868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866" t="s">
        <v>21</v>
      </c>
      <c r="E197" s="867"/>
      <c r="F197" s="867"/>
      <c r="G197" s="867"/>
      <c r="H197" s="867"/>
      <c r="I197" s="867"/>
      <c r="J197" s="867"/>
      <c r="K197" s="868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866" t="s">
        <v>22</v>
      </c>
      <c r="E198" s="867"/>
      <c r="F198" s="867"/>
      <c r="G198" s="867"/>
      <c r="H198" s="867"/>
      <c r="I198" s="867"/>
      <c r="J198" s="867"/>
      <c r="K198" s="868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866" t="s">
        <v>23</v>
      </c>
      <c r="E199" s="867"/>
      <c r="F199" s="867"/>
      <c r="G199" s="867"/>
      <c r="H199" s="867"/>
      <c r="I199" s="867"/>
      <c r="J199" s="867"/>
      <c r="K199" s="868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864"/>
      <c r="C200" s="865"/>
      <c r="D200" s="865"/>
      <c r="E200" s="865"/>
      <c r="F200" s="865"/>
      <c r="G200" s="865"/>
      <c r="H200" s="865"/>
      <c r="I200" s="865"/>
      <c r="J200" s="865"/>
      <c r="K200" s="865"/>
      <c r="L200" s="865"/>
      <c r="M200" s="54" t="s">
        <v>5</v>
      </c>
      <c r="N200" s="224">
        <f>SUM(N195:O199)</f>
        <v>1834</v>
      </c>
      <c r="O200" s="53"/>
    </row>
    <row r="201" spans="2:15" ht="21" customHeight="1">
      <c r="B201" s="614" t="s">
        <v>164</v>
      </c>
      <c r="C201" s="615"/>
      <c r="D201" s="616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</row>
    <row r="202" spans="2:15" ht="21" customHeight="1">
      <c r="B202" s="856" t="str">
        <f>B120</f>
        <v xml:space="preserve">- JUSTIFIQUE EM ANEXO A UTILIDADE DE CADA MATERIAL SOLICITADO PARA O DESENVOLVIMENTO DO PROJETO DE PESQUISA PROPOSTO.  </v>
      </c>
      <c r="C202" s="857"/>
      <c r="D202" s="857"/>
      <c r="E202" s="857"/>
      <c r="F202" s="857"/>
      <c r="G202" s="857"/>
      <c r="H202" s="857"/>
      <c r="I202" s="857"/>
      <c r="J202" s="857"/>
      <c r="K202" s="857"/>
      <c r="L202" s="857"/>
      <c r="M202" s="857"/>
      <c r="N202" s="857"/>
      <c r="O202" s="858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H17BsbqV5Ic6w/D3jC2ABJkGb2q/mqI/g8OcYgwSBBQMWk6e8twWbD2mFxX+uNAh+DhrGmal05ZMuCzJ/1zFZQ==" saltValue="hrqF8uLFlUIUtSbWPvUNcw==" spinCount="100000" sheet="1" objects="1" scenarios="1"/>
  <mergeCells count="135"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D34:K34"/>
    <mergeCell ref="D35:K35"/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</mergeCells>
  <phoneticPr fontId="0" type="noConversion"/>
  <conditionalFormatting sqref="N64">
    <cfRule type="cellIs" dxfId="93" priority="17" stopIfTrue="1" operator="equal">
      <formula>"INDIQUE A MOEDA"</formula>
    </cfRule>
  </conditionalFormatting>
  <conditionalFormatting sqref="M71:M117 M19:M63">
    <cfRule type="cellIs" dxfId="92" priority="16" stopIfTrue="1" operator="equal">
      <formula>0</formula>
    </cfRule>
  </conditionalFormatting>
  <conditionalFormatting sqref="N195:N199">
    <cfRule type="cellIs" dxfId="91" priority="15" stopIfTrue="1" operator="equal">
      <formula>0</formula>
    </cfRule>
  </conditionalFormatting>
  <conditionalFormatting sqref="B195:B199">
    <cfRule type="cellIs" dxfId="90" priority="14" stopIfTrue="1" operator="equal">
      <formula>0</formula>
    </cfRule>
  </conditionalFormatting>
  <conditionalFormatting sqref="N200">
    <cfRule type="cellIs" dxfId="89" priority="13" stopIfTrue="1" operator="equal">
      <formula>0</formula>
    </cfRule>
  </conditionalFormatting>
  <conditionalFormatting sqref="N71:N117 N19:N63 D15">
    <cfRule type="cellIs" dxfId="88" priority="12" stopIfTrue="1" operator="equal">
      <formula>""</formula>
    </cfRule>
  </conditionalFormatting>
  <conditionalFormatting sqref="B71:L117 L19:L54 C41:L49 E22:K54 D13 E19:K19 B19:D63 C51:L63 C33:L39 F11:O11">
    <cfRule type="cellIs" dxfId="87" priority="11" stopIfTrue="1" operator="equal">
      <formula>""</formula>
    </cfRule>
  </conditionalFormatting>
  <conditionalFormatting sqref="N4">
    <cfRule type="cellIs" dxfId="86" priority="3" operator="equal">
      <formula>"CLIQUE AQUI E SELECIONE A MODALIDADE DO AUXÍLIO SOLICITADO"</formula>
    </cfRule>
  </conditionalFormatting>
  <conditionalFormatting sqref="B7:L7">
    <cfRule type="expression" dxfId="85" priority="1">
      <formula>B7:L7="CLIQUE AQUI E SELECIONE A MODALIDADE DO AUXÍLIO SOLICITADO"</formula>
    </cfRule>
  </conditionalFormatting>
  <dataValidations xWindow="677" yWindow="56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Q34"/>
  <sheetViews>
    <sheetView showGridLines="0" showRowColHeaders="0" zoomScaleNormal="100" workbookViewId="0">
      <selection activeCell="F34" sqref="F34"/>
    </sheetView>
  </sheetViews>
  <sheetFormatPr defaultColWidth="0" defaultRowHeight="23.25" customHeight="1" zeroHeight="1"/>
  <cols>
    <col min="1" max="1" width="2.140625" style="342" customWidth="1"/>
    <col min="2" max="2" width="7.140625" style="252" customWidth="1"/>
    <col min="3" max="3" width="0.42578125" style="735" customWidth="1"/>
    <col min="4" max="4" width="89.140625" style="342" customWidth="1"/>
    <col min="5" max="6" width="4.42578125" style="342" customWidth="1"/>
    <col min="7" max="7" width="26" style="342" customWidth="1"/>
    <col min="8" max="8" width="24.42578125" style="342" customWidth="1"/>
    <col min="9" max="9" width="0.7109375" style="342" customWidth="1"/>
    <col min="10" max="10" width="10.7109375" style="342" hidden="1" customWidth="1"/>
    <col min="11" max="11" width="28" style="695" hidden="1" customWidth="1"/>
    <col min="12" max="12" width="12.7109375" style="649" hidden="1" customWidth="1"/>
    <col min="13" max="13" width="7.5703125" style="342" hidden="1" customWidth="1"/>
    <col min="14" max="14" width="18.42578125" style="342" hidden="1" customWidth="1"/>
    <col min="15" max="15" width="3.42578125" style="342" hidden="1" customWidth="1"/>
    <col min="16" max="16" width="8.28515625" style="342" hidden="1" customWidth="1"/>
    <col min="17" max="16384" width="9.140625" style="342" hidden="1"/>
  </cols>
  <sheetData>
    <row r="1" spans="1:16" ht="21.75" customHeight="1">
      <c r="D1" s="128"/>
      <c r="E1" s="128"/>
      <c r="F1" s="128"/>
      <c r="G1" s="128"/>
      <c r="H1" s="128"/>
      <c r="I1" s="128"/>
      <c r="J1" s="128"/>
    </row>
    <row r="2" spans="1:16" ht="19.5" customHeight="1">
      <c r="D2" s="128"/>
      <c r="E2" s="128"/>
      <c r="F2" s="128"/>
      <c r="G2" s="128"/>
      <c r="H2" s="128"/>
      <c r="I2" s="128"/>
      <c r="J2" s="128"/>
      <c r="P2" s="716" t="s">
        <v>369</v>
      </c>
    </row>
    <row r="3" spans="1:16" ht="21.75" customHeight="1" thickBot="1">
      <c r="D3" s="128"/>
      <c r="E3" s="128"/>
      <c r="F3" s="128"/>
      <c r="G3" s="128"/>
      <c r="H3" s="212" t="s">
        <v>101</v>
      </c>
      <c r="I3" s="128"/>
      <c r="J3" s="128"/>
      <c r="N3" s="720"/>
      <c r="O3" s="15"/>
      <c r="P3" s="779">
        <f>DADOS!K3</f>
        <v>1</v>
      </c>
    </row>
    <row r="4" spans="1:16" ht="42.75" customHeight="1">
      <c r="B4" s="1153" t="s">
        <v>139</v>
      </c>
      <c r="C4" s="736"/>
      <c r="D4" s="712" t="s">
        <v>133</v>
      </c>
      <c r="E4" s="1151" t="str">
        <f>"MODALIDADE: "&amp;('1-MPN'!B7)</f>
        <v>MODALIDADE: AUXÍLIO À PESQUISA - REGULAR</v>
      </c>
      <c r="F4" s="1151"/>
      <c r="G4" s="1151"/>
      <c r="H4" s="1152"/>
      <c r="I4" s="128"/>
      <c r="J4" s="128"/>
      <c r="N4" s="15"/>
      <c r="O4" s="15"/>
      <c r="P4" s="779">
        <v>2</v>
      </c>
    </row>
    <row r="5" spans="1:16" ht="1.5" customHeight="1" thickBot="1">
      <c r="B5" s="1154"/>
      <c r="C5" s="737"/>
      <c r="D5" s="747"/>
      <c r="E5" s="747"/>
      <c r="F5" s="747"/>
      <c r="G5" s="747"/>
      <c r="H5" s="747"/>
      <c r="I5" s="128"/>
      <c r="J5" s="128"/>
      <c r="K5" s="721"/>
      <c r="N5" s="15"/>
      <c r="O5" s="15"/>
      <c r="P5" s="779">
        <f>DADOS!K5</f>
        <v>3</v>
      </c>
    </row>
    <row r="6" spans="1:16" ht="25.5" customHeight="1" thickBot="1">
      <c r="B6" s="1154"/>
      <c r="C6" s="738"/>
      <c r="D6" s="1137" t="s">
        <v>370</v>
      </c>
      <c r="E6" s="1138"/>
      <c r="F6" s="1139"/>
      <c r="G6" s="724" t="s">
        <v>142</v>
      </c>
      <c r="H6" s="725" t="s">
        <v>141</v>
      </c>
      <c r="I6" s="128"/>
      <c r="J6" s="128"/>
      <c r="O6" s="15"/>
      <c r="P6" s="779">
        <f>DADOS!K6</f>
        <v>4</v>
      </c>
    </row>
    <row r="7" spans="1:16" s="15" customFormat="1" ht="30.75" customHeight="1" thickBot="1">
      <c r="A7" s="618" t="s">
        <v>155</v>
      </c>
      <c r="B7" s="1154"/>
      <c r="C7" s="738"/>
      <c r="D7" s="1134" t="s">
        <v>154</v>
      </c>
      <c r="E7" s="1135"/>
      <c r="F7" s="1136"/>
      <c r="G7" s="717" t="str">
        <f>'1-MPN'!D15</f>
        <v/>
      </c>
      <c r="H7" s="726" t="str">
        <f>'2-MPI'!D18</f>
        <v/>
      </c>
      <c r="I7" s="128"/>
      <c r="J7" s="128"/>
      <c r="K7" s="811" t="str">
        <f>'1-MPN'!B7</f>
        <v>AUXÍLIO À PESQUISA - REGULAR</v>
      </c>
      <c r="L7" s="812"/>
      <c r="M7" s="816"/>
      <c r="N7" s="707" t="s">
        <v>339</v>
      </c>
      <c r="P7" s="779">
        <f>DADOS!K7</f>
        <v>5</v>
      </c>
    </row>
    <row r="8" spans="1:16" s="15" customFormat="1" ht="30.75" customHeight="1" thickBot="1">
      <c r="B8" s="1154"/>
      <c r="C8" s="738"/>
      <c r="D8" s="1134" t="s">
        <v>156</v>
      </c>
      <c r="E8" s="1135"/>
      <c r="F8" s="1136"/>
      <c r="G8" s="718" t="str">
        <f>'3-MCN'!D12</f>
        <v/>
      </c>
      <c r="H8" s="726" t="str">
        <f>'4-MCI'!D18</f>
        <v/>
      </c>
      <c r="I8" s="128"/>
      <c r="J8" s="128"/>
      <c r="K8" s="811" t="str">
        <f>'1-MPN'!R46</f>
        <v>AUXÍLIO À PESQUISA - PROJETO TEMÁTICO</v>
      </c>
      <c r="L8" s="812"/>
      <c r="M8" s="812"/>
      <c r="N8" s="813" t="s">
        <v>375</v>
      </c>
      <c r="P8" s="779">
        <f>DADOS!K8</f>
        <v>6</v>
      </c>
    </row>
    <row r="9" spans="1:16" s="15" customFormat="1" ht="30.75" customHeight="1" thickBot="1">
      <c r="B9" s="1154"/>
      <c r="C9" s="738"/>
      <c r="D9" s="1134" t="s">
        <v>157</v>
      </c>
      <c r="E9" s="1135"/>
      <c r="F9" s="1136"/>
      <c r="G9" s="718" t="str">
        <f>'5-STB'!D12</f>
        <v/>
      </c>
      <c r="H9" s="726" t="str">
        <f>'6-STE'!D17</f>
        <v/>
      </c>
      <c r="I9" s="128"/>
      <c r="J9" s="128"/>
      <c r="K9" s="811" t="str">
        <f>'1-MPN'!R47</f>
        <v>AUXÍLIO À PESQUISA - JOVENS PESQUISADORES</v>
      </c>
      <c r="L9" s="812"/>
      <c r="M9" s="812"/>
      <c r="N9" s="814"/>
      <c r="P9" s="779">
        <f>DADOS!K9</f>
        <v>7</v>
      </c>
    </row>
    <row r="10" spans="1:16" s="15" customFormat="1" ht="30.75" customHeight="1" thickBot="1">
      <c r="B10" s="1154"/>
      <c r="C10" s="738"/>
      <c r="D10" s="1134" t="s">
        <v>173</v>
      </c>
      <c r="E10" s="1135"/>
      <c r="F10" s="1136"/>
      <c r="G10" s="717" t="str">
        <f>'8-DIP-DIE'!D12</f>
        <v/>
      </c>
      <c r="H10" s="727" t="str">
        <f>'8-DIP-DIE'!K12</f>
        <v/>
      </c>
      <c r="I10" s="128"/>
      <c r="J10" s="128"/>
      <c r="K10" s="811" t="str">
        <f>'1-MPN'!R49</f>
        <v>AUXÍLIO À PESQUISA - POLÍTICAS PÚBLICAS</v>
      </c>
      <c r="L10" s="812"/>
      <c r="M10" s="812"/>
      <c r="N10" s="814"/>
      <c r="P10" s="779">
        <f>DADOS!K10</f>
        <v>8</v>
      </c>
    </row>
    <row r="11" spans="1:16" s="15" customFormat="1" ht="30.75" customHeight="1" thickBot="1">
      <c r="B11" s="1154"/>
      <c r="C11" s="738"/>
      <c r="D11" s="1134" t="s">
        <v>158</v>
      </c>
      <c r="E11" s="1135"/>
      <c r="F11" s="1136"/>
      <c r="G11" s="717" t="str">
        <f>'7-TRAN'!D13</f>
        <v/>
      </c>
      <c r="H11" s="728"/>
      <c r="I11" s="128"/>
      <c r="J11" s="128"/>
      <c r="K11" s="811" t="str">
        <f>'1-MPN'!R50</f>
        <v>AUXÍLIO À PESQUISA - REGULAR</v>
      </c>
      <c r="L11" s="812"/>
      <c r="M11" s="812"/>
      <c r="N11" s="815"/>
      <c r="P11" s="779">
        <f>DADOS!K11</f>
        <v>9</v>
      </c>
    </row>
    <row r="12" spans="1:16" s="15" customFormat="1" ht="30.75" customHeight="1" thickBot="1">
      <c r="B12" s="1154"/>
      <c r="C12" s="738"/>
      <c r="D12" s="1158" t="s">
        <v>381</v>
      </c>
      <c r="E12" s="1159"/>
      <c r="F12" s="1160"/>
      <c r="G12" s="717" t="str">
        <f>'9-BOLSAS - TT'!E13</f>
        <v/>
      </c>
      <c r="H12" s="729"/>
      <c r="I12" s="128"/>
      <c r="J12" s="128"/>
      <c r="P12" s="779">
        <f>DADOS!K12</f>
        <v>10</v>
      </c>
    </row>
    <row r="13" spans="1:16" s="15" customFormat="1" ht="30.75" customHeight="1" thickBot="1">
      <c r="B13" s="1154"/>
      <c r="C13" s="738"/>
      <c r="D13" s="1158" t="s">
        <v>373</v>
      </c>
      <c r="E13" s="1159"/>
      <c r="F13" s="1160"/>
      <c r="G13" s="719">
        <f>IF(ISERROR(IF($K$7="CLIQUE AQUI E SELECIONE A MODALIDADE DO AUXÍLIO SOLICITADO",0,IF($K$7=$K$8,SUM($G$7:$G$11)*0.2,SUM($G$7:$G$11)*0.15))),0,IF($K$7="CLIQUE AQUI E SELECIONE A MODALIDADE DO AUXÍLIO SOLICITADO","",IF($K$7=$K$8,SUM($G$7:$G$11)*0.2,SUM($G$7:$G$11)*0.15)))</f>
        <v>0</v>
      </c>
      <c r="H13" s="731">
        <f>IF(K7="CLIQUE AQUI E SELECIONE A MODALIDADE DO AUXÍLIO SOLICITADO","",IF(K7=K8,SUM(H7:H10)*0.2,SUM(H7:H10)*0.15))</f>
        <v>0</v>
      </c>
      <c r="I13" s="128"/>
      <c r="J13" s="128"/>
      <c r="K13" s="1148" t="s">
        <v>353</v>
      </c>
      <c r="L13" s="1149"/>
      <c r="M13" s="1150"/>
    </row>
    <row r="14" spans="1:16" s="15" customFormat="1" ht="30.75" customHeight="1" thickBot="1">
      <c r="B14" s="1154"/>
      <c r="C14" s="738"/>
      <c r="D14" s="817" t="s">
        <v>374</v>
      </c>
      <c r="E14" s="1176" t="str">
        <f>IF(AND(E15&gt;=1,E115=0),"","DURAÇÃO")</f>
        <v>DURAÇÃO</v>
      </c>
      <c r="F14" s="1177"/>
      <c r="G14" s="719">
        <f>IF(ISERROR(IF($K$7="CLIQUE AQUI E SELECIONE A MODALIDADE DO AUXÍLIO SOLICITADO","",IF($K$7=$K$8,SUM($G$7:$G$11)*0.2,SUM($G$7:$G$11)*0.1))),"",IF($K$7="CLIQUE AQUI E SELECIONE A MODALIDADE DO AUXÍLIO SOLICITADO","",IF($K$7=$K$8,SUM($G$7:$G$11)*0.2,SUM($G$7:$G$11)*0.1)))</f>
        <v>0</v>
      </c>
      <c r="H14" s="732">
        <f>IF(ISERROR(IF($K$7="CLIQUE AQUI E SELECIONE A MODALIDADE DO AUXÍLIO SOLICITADO","",IF($K$7=$K$8,SUM($H$7:$H$10)*0.2,SUM($H$7:$H$10)*0.1))),"",IF($K$7="CLIQUE AQUI E SELECIONE A MODALIDADE DO AUXÍLIO SOLICITADO","",IF($K$7=$K$8,SUM($H$7:$H$10)*0.2,SUM($H$7:$H$10)*0.1)))</f>
        <v>0</v>
      </c>
      <c r="I14" s="128"/>
      <c r="J14" s="128"/>
      <c r="K14" s="713">
        <v>8000</v>
      </c>
      <c r="L14" s="1140" t="s">
        <v>354</v>
      </c>
      <c r="M14" s="1141"/>
      <c r="P14" s="708"/>
    </row>
    <row r="15" spans="1:16" s="15" customFormat="1" ht="37.5" customHeight="1" thickBot="1">
      <c r="B15" s="1154"/>
      <c r="C15" s="738"/>
      <c r="D15" s="1178" t="s">
        <v>384</v>
      </c>
      <c r="E15" s="1179"/>
      <c r="F15" s="1180"/>
      <c r="G15" s="719">
        <f>IF(K7=K8,SUM(K15*F15*E15),IF(K7=K9,SUM(K15*F15),SUM(K14*F15)))</f>
        <v>0</v>
      </c>
      <c r="H15" s="730"/>
      <c r="I15" s="128"/>
      <c r="J15" s="128"/>
      <c r="K15" s="713">
        <v>12000</v>
      </c>
      <c r="L15" s="1140" t="s">
        <v>352</v>
      </c>
      <c r="M15" s="1141"/>
    </row>
    <row r="16" spans="1:16" s="15" customFormat="1" ht="30.75" customHeight="1" thickBot="1">
      <c r="B16" s="1154"/>
      <c r="C16" s="738"/>
      <c r="D16" s="1155" t="s">
        <v>351</v>
      </c>
      <c r="E16" s="1156"/>
      <c r="F16" s="1157"/>
      <c r="G16" s="733">
        <f>SUM(G7:G15)</f>
        <v>0</v>
      </c>
      <c r="H16" s="734">
        <f>SUM(H7:H15)</f>
        <v>0</v>
      </c>
      <c r="I16" s="128"/>
      <c r="J16" s="128"/>
    </row>
    <row r="17" spans="2:17" s="15" customFormat="1" ht="30.75" customHeight="1">
      <c r="B17" s="708"/>
      <c r="C17" s="737"/>
      <c r="D17" s="777" t="str">
        <f>'9-BOLSAS - TT'!B50</f>
        <v>FAPESP,  AGOSTO DE 2014</v>
      </c>
      <c r="G17" s="739"/>
      <c r="I17" s="710"/>
      <c r="J17" s="710"/>
      <c r="Q17" s="708"/>
    </row>
    <row r="18" spans="2:17" s="15" customFormat="1" ht="21" hidden="1" customHeight="1">
      <c r="C18" s="737"/>
      <c r="E18" s="696"/>
      <c r="F18" s="696"/>
      <c r="G18" s="696"/>
      <c r="H18" s="696"/>
      <c r="I18" s="696"/>
      <c r="P18" s="708"/>
      <c r="Q18" s="708"/>
    </row>
    <row r="19" spans="2:17" s="15" customFormat="1" ht="11.25" hidden="1" customHeight="1">
      <c r="E19" s="696"/>
      <c r="F19" s="696"/>
      <c r="G19" s="696"/>
      <c r="H19" s="696"/>
      <c r="I19" s="696"/>
      <c r="J19" s="696"/>
      <c r="L19" s="649"/>
      <c r="M19" s="342"/>
      <c r="P19" s="708"/>
      <c r="Q19" s="708"/>
    </row>
    <row r="20" spans="2:17" s="15" customFormat="1" ht="21.75" hidden="1" customHeight="1">
      <c r="E20" s="696"/>
      <c r="F20" s="696"/>
      <c r="G20" s="696"/>
      <c r="H20" s="696"/>
      <c r="I20" s="696"/>
      <c r="J20" s="696"/>
      <c r="L20" s="649"/>
      <c r="M20" s="342"/>
      <c r="P20" s="708"/>
      <c r="Q20" s="708"/>
    </row>
    <row r="21" spans="2:17" s="15" customFormat="1" ht="32.25" hidden="1" customHeight="1" thickBot="1">
      <c r="B21" s="1115" t="s">
        <v>371</v>
      </c>
      <c r="C21" s="1115"/>
      <c r="D21" s="1115"/>
      <c r="E21" s="1115"/>
      <c r="F21" s="1115"/>
      <c r="G21" s="1115"/>
      <c r="H21" s="1115"/>
      <c r="I21" s="1115"/>
      <c r="J21" s="1115"/>
      <c r="K21" s="1115"/>
      <c r="L21" s="649"/>
      <c r="M21" s="342"/>
      <c r="P21" s="708"/>
      <c r="Q21" s="708"/>
    </row>
    <row r="22" spans="2:17" s="15" customFormat="1" ht="27.75" hidden="1" customHeight="1">
      <c r="B22" s="1116" t="s">
        <v>357</v>
      </c>
      <c r="C22" s="1117"/>
      <c r="D22" s="1118"/>
      <c r="E22" s="1119" t="s">
        <v>342</v>
      </c>
      <c r="F22" s="1120"/>
      <c r="G22" s="1120"/>
      <c r="H22" s="1121"/>
      <c r="I22" s="1116" t="s">
        <v>356</v>
      </c>
      <c r="J22" s="1117"/>
      <c r="K22" s="1118"/>
      <c r="L22" s="649"/>
      <c r="M22" s="342"/>
      <c r="P22" s="708"/>
      <c r="Q22" s="708"/>
    </row>
    <row r="23" spans="2:17" s="715" customFormat="1" ht="24" hidden="1" customHeight="1">
      <c r="B23" s="1125" t="s">
        <v>343</v>
      </c>
      <c r="C23" s="1059"/>
      <c r="D23" s="743" t="s">
        <v>344</v>
      </c>
      <c r="E23" s="1122"/>
      <c r="F23" s="1123"/>
      <c r="G23" s="1123"/>
      <c r="H23" s="1124"/>
      <c r="I23" s="1146" t="s">
        <v>343</v>
      </c>
      <c r="J23" s="1147"/>
      <c r="K23" s="776" t="s">
        <v>344</v>
      </c>
      <c r="L23" s="649"/>
      <c r="M23" s="342"/>
      <c r="N23" s="15"/>
      <c r="O23" s="15"/>
      <c r="P23" s="708"/>
      <c r="Q23" s="708"/>
    </row>
    <row r="24" spans="2:17" s="715" customFormat="1" ht="24" hidden="1" customHeight="1">
      <c r="B24" s="1126">
        <v>0.15</v>
      </c>
      <c r="C24" s="1127"/>
      <c r="D24" s="744" t="s">
        <v>346</v>
      </c>
      <c r="E24" s="1110" t="s">
        <v>345</v>
      </c>
      <c r="F24" s="959"/>
      <c r="G24" s="959"/>
      <c r="H24" s="1111"/>
      <c r="I24" s="1142">
        <v>0.1</v>
      </c>
      <c r="J24" s="1143"/>
      <c r="K24" s="740" t="s">
        <v>355</v>
      </c>
      <c r="L24" s="649"/>
      <c r="M24" s="342"/>
      <c r="N24" s="15"/>
      <c r="O24" s="15"/>
      <c r="P24" s="708"/>
      <c r="Q24" s="708"/>
    </row>
    <row r="25" spans="2:17" s="715" customFormat="1" ht="24" hidden="1" customHeight="1">
      <c r="B25" s="1128">
        <v>0.2</v>
      </c>
      <c r="C25" s="1129"/>
      <c r="D25" s="745" t="s">
        <v>346</v>
      </c>
      <c r="E25" s="1110" t="s">
        <v>347</v>
      </c>
      <c r="F25" s="959"/>
      <c r="G25" s="959"/>
      <c r="H25" s="1111"/>
      <c r="I25" s="1144">
        <v>0.2</v>
      </c>
      <c r="J25" s="1145"/>
      <c r="K25" s="741" t="s">
        <v>355</v>
      </c>
      <c r="L25" s="649"/>
      <c r="M25" s="342"/>
      <c r="N25" s="15"/>
      <c r="O25" s="15"/>
      <c r="P25" s="708"/>
      <c r="Q25" s="708"/>
    </row>
    <row r="26" spans="2:17" s="715" customFormat="1" ht="24" hidden="1" customHeight="1">
      <c r="B26" s="1126">
        <v>0.15</v>
      </c>
      <c r="C26" s="1127"/>
      <c r="D26" s="744" t="s">
        <v>346</v>
      </c>
      <c r="E26" s="1110" t="s">
        <v>348</v>
      </c>
      <c r="F26" s="959"/>
      <c r="G26" s="959"/>
      <c r="H26" s="1111"/>
      <c r="I26" s="1142">
        <v>0.1</v>
      </c>
      <c r="J26" s="1143"/>
      <c r="K26" s="740" t="s">
        <v>355</v>
      </c>
      <c r="L26" s="649"/>
      <c r="M26" s="342"/>
      <c r="N26" s="15"/>
      <c r="O26" s="15"/>
      <c r="P26" s="708"/>
      <c r="Q26" s="708"/>
    </row>
    <row r="27" spans="2:17" s="715" customFormat="1" ht="24" hidden="1" customHeight="1">
      <c r="B27" s="1126">
        <v>0.15</v>
      </c>
      <c r="C27" s="1127"/>
      <c r="D27" s="744" t="s">
        <v>346</v>
      </c>
      <c r="E27" s="1110" t="s">
        <v>349</v>
      </c>
      <c r="F27" s="959"/>
      <c r="G27" s="959"/>
      <c r="H27" s="1111"/>
      <c r="I27" s="1142">
        <v>0.1</v>
      </c>
      <c r="J27" s="1143"/>
      <c r="K27" s="740" t="s">
        <v>355</v>
      </c>
      <c r="L27" s="649"/>
      <c r="M27" s="342"/>
      <c r="N27" s="15"/>
      <c r="O27" s="15"/>
      <c r="P27" s="708"/>
      <c r="Q27" s="708"/>
    </row>
    <row r="28" spans="2:17" s="715" customFormat="1" ht="24" hidden="1" customHeight="1" thickBot="1">
      <c r="B28" s="1130">
        <v>0.15</v>
      </c>
      <c r="C28" s="1131"/>
      <c r="D28" s="746" t="s">
        <v>346</v>
      </c>
      <c r="E28" s="1112" t="s">
        <v>350</v>
      </c>
      <c r="F28" s="1113"/>
      <c r="G28" s="1113"/>
      <c r="H28" s="1114"/>
      <c r="I28" s="1132">
        <v>0.1</v>
      </c>
      <c r="J28" s="1133"/>
      <c r="K28" s="742" t="s">
        <v>355</v>
      </c>
      <c r="L28" s="649"/>
      <c r="M28" s="342"/>
      <c r="N28" s="15"/>
      <c r="O28" s="15"/>
      <c r="P28" s="708"/>
      <c r="Q28" s="708"/>
    </row>
    <row r="29" spans="2:17" ht="12.75" hidden="1">
      <c r="G29" s="619"/>
      <c r="H29" s="619"/>
      <c r="I29" s="696"/>
      <c r="J29" s="696"/>
      <c r="K29" s="714"/>
      <c r="N29" s="15"/>
      <c r="O29" s="15"/>
      <c r="P29" s="708"/>
      <c r="Q29" s="708"/>
    </row>
    <row r="30" spans="2:17" ht="23.25" hidden="1" customHeight="1">
      <c r="I30" s="696"/>
      <c r="J30" s="696"/>
      <c r="N30" s="15"/>
      <c r="O30" s="15"/>
      <c r="P30" s="708"/>
      <c r="Q30" s="708"/>
    </row>
    <row r="31" spans="2:17" ht="23.25" hidden="1" customHeight="1">
      <c r="N31" s="15"/>
      <c r="O31" s="15"/>
      <c r="P31" s="708"/>
      <c r="Q31" s="708"/>
    </row>
    <row r="32" spans="2:17" ht="23.25" customHeight="1"/>
    <row r="33" ht="23.25" customHeight="1"/>
    <row r="34" ht="23.25" customHeight="1"/>
  </sheetData>
  <sheetProtection algorithmName="SHA-512" hashValue="OjmIh+Bp/IDVjn7Grij1X/ARk9aTEGkjLozLBHwq6lIUhOU8ZX+WUxOdVbvrwZ4ntuc7KVDBoT9id3YOp5xOVA==" saltValue="gCwaHCAr5XUoDyG2rQEnng==" spinCount="100000" sheet="1" objects="1" scenarios="1"/>
  <dataConsolidate/>
  <mergeCells count="37">
    <mergeCell ref="K13:M13"/>
    <mergeCell ref="E4:H4"/>
    <mergeCell ref="B4:B16"/>
    <mergeCell ref="L14:M14"/>
    <mergeCell ref="D16:F16"/>
    <mergeCell ref="D13:F13"/>
    <mergeCell ref="D12:F12"/>
    <mergeCell ref="D11:F11"/>
    <mergeCell ref="D10:F10"/>
    <mergeCell ref="D8:F8"/>
    <mergeCell ref="E14:F14"/>
    <mergeCell ref="E15:F15"/>
    <mergeCell ref="L15:M15"/>
    <mergeCell ref="I27:J27"/>
    <mergeCell ref="I26:J26"/>
    <mergeCell ref="I25:J25"/>
    <mergeCell ref="I24:J24"/>
    <mergeCell ref="I23:J23"/>
    <mergeCell ref="D7:F7"/>
    <mergeCell ref="D6:F6"/>
    <mergeCell ref="D9:F9"/>
    <mergeCell ref="E25:H25"/>
    <mergeCell ref="E26:H26"/>
    <mergeCell ref="E27:H27"/>
    <mergeCell ref="E28:H28"/>
    <mergeCell ref="B21:K21"/>
    <mergeCell ref="E24:H24"/>
    <mergeCell ref="B22:D22"/>
    <mergeCell ref="E22:H23"/>
    <mergeCell ref="B23:C23"/>
    <mergeCell ref="B24:C24"/>
    <mergeCell ref="B25:C25"/>
    <mergeCell ref="B26:C26"/>
    <mergeCell ref="B27:C27"/>
    <mergeCell ref="B28:C28"/>
    <mergeCell ref="I28:J28"/>
    <mergeCell ref="I22:K22"/>
  </mergeCells>
  <conditionalFormatting sqref="G13:H14 G16:H16 G15">
    <cfRule type="cellIs" dxfId="1" priority="8" operator="equal">
      <formula>0</formula>
    </cfRule>
  </conditionalFormatting>
  <dataValidations xWindow="783" yWindow="774" count="1">
    <dataValidation type="list" allowBlank="1" showInputMessage="1" showErrorMessage="1" promptTitle="Duração (anos)" prompt=" " sqref="E15">
      <formula1>$P$3:$P$4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Y89"/>
  <sheetViews>
    <sheetView showGridLines="0" workbookViewId="0">
      <selection sqref="A1:XFD1048576"/>
    </sheetView>
  </sheetViews>
  <sheetFormatPr defaultColWidth="0" defaultRowHeight="46.5" customHeight="1" zeroHeight="1"/>
  <cols>
    <col min="1" max="1" width="2.5703125" style="722" customWidth="1"/>
    <col min="2" max="2" width="8.7109375" style="722" hidden="1" customWidth="1"/>
    <col min="3" max="3" width="12.140625" style="722" hidden="1" customWidth="1"/>
    <col min="4" max="4" width="6.85546875" style="723" hidden="1" customWidth="1"/>
    <col min="5" max="6" width="12.140625" style="722" hidden="1" customWidth="1"/>
    <col min="7" max="7" width="12.28515625" style="722" hidden="1" customWidth="1"/>
    <col min="8" max="9" width="11.5703125" style="722" hidden="1" customWidth="1"/>
    <col min="10" max="10" width="11" style="722" hidden="1" customWidth="1"/>
    <col min="11" max="11" width="15.28515625" style="722" hidden="1" customWidth="1"/>
    <col min="12" max="12" width="2.140625" style="722" hidden="1" customWidth="1"/>
    <col min="13" max="13" width="3.140625" style="722" hidden="1" customWidth="1"/>
    <col min="14" max="14" width="3.28515625" style="722" hidden="1" customWidth="1"/>
    <col min="15" max="15" width="2.28515625" style="750" hidden="1" customWidth="1"/>
    <col min="16" max="16" width="12.7109375" style="722" hidden="1" customWidth="1"/>
    <col min="17" max="17" width="2.28515625" style="722" hidden="1" customWidth="1"/>
    <col min="18" max="18" width="22.140625" style="722" hidden="1" customWidth="1"/>
    <col min="19" max="19" width="5.85546875" style="750" hidden="1" customWidth="1"/>
    <col min="20" max="20" width="5.85546875" style="722" hidden="1" customWidth="1"/>
    <col min="21" max="21" width="48.7109375" style="722" hidden="1" customWidth="1"/>
    <col min="22" max="22" width="32.5703125" style="722" hidden="1" customWidth="1"/>
    <col min="23" max="26" width="4.42578125" style="722" hidden="1" customWidth="1"/>
    <col min="27" max="38" width="2.5703125" style="722" hidden="1" customWidth="1"/>
    <col min="39" max="51" width="2.5703125" style="751" hidden="1" customWidth="1"/>
    <col min="52" max="16384" width="9.140625" style="751" hidden="1"/>
  </cols>
  <sheetData>
    <row r="1" spans="1:38" ht="18" customHeight="1">
      <c r="A1" s="802"/>
      <c r="B1" s="749"/>
      <c r="C1" s="749"/>
      <c r="D1" s="757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60"/>
      <c r="P1" s="749"/>
      <c r="Q1" s="749"/>
    </row>
    <row r="2" spans="1:38" s="784" customFormat="1" ht="18" hidden="1" customHeight="1">
      <c r="A2" s="749"/>
      <c r="B2" s="1165" t="s">
        <v>313</v>
      </c>
      <c r="C2" s="780" t="s">
        <v>314</v>
      </c>
      <c r="D2" s="807"/>
      <c r="E2" s="801" t="s">
        <v>368</v>
      </c>
      <c r="F2" s="780" t="s">
        <v>368</v>
      </c>
      <c r="G2" s="780" t="s">
        <v>368</v>
      </c>
      <c r="H2" s="780" t="s">
        <v>315</v>
      </c>
      <c r="I2" s="780" t="s">
        <v>315</v>
      </c>
      <c r="J2" s="761"/>
      <c r="K2" s="783" t="s">
        <v>372</v>
      </c>
      <c r="L2" s="761"/>
      <c r="M2" s="1168" t="s">
        <v>316</v>
      </c>
      <c r="N2" s="762">
        <v>16</v>
      </c>
      <c r="O2" s="760"/>
      <c r="P2" s="1162" t="s">
        <v>359</v>
      </c>
      <c r="Q2" s="1163"/>
      <c r="R2" s="1163"/>
      <c r="S2" s="1164"/>
      <c r="T2" s="757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</row>
    <row r="3" spans="1:38" s="784" customFormat="1" ht="18" hidden="1" customHeight="1">
      <c r="A3" s="749"/>
      <c r="B3" s="1165"/>
      <c r="C3" s="763">
        <v>41730</v>
      </c>
      <c r="D3" s="808"/>
      <c r="E3" s="809">
        <v>41365</v>
      </c>
      <c r="F3" s="763">
        <v>41000</v>
      </c>
      <c r="G3" s="763">
        <v>40634</v>
      </c>
      <c r="H3" s="763">
        <v>40633</v>
      </c>
      <c r="I3" s="763">
        <v>40237</v>
      </c>
      <c r="J3" s="764"/>
      <c r="K3" s="765">
        <v>1</v>
      </c>
      <c r="L3" s="764"/>
      <c r="M3" s="1168"/>
      <c r="N3" s="766">
        <f>N2+1</f>
        <v>17</v>
      </c>
      <c r="O3" s="760"/>
      <c r="P3" s="1173" t="s">
        <v>360</v>
      </c>
      <c r="Q3" s="1174"/>
      <c r="R3" s="1175"/>
      <c r="S3" s="785" t="s">
        <v>343</v>
      </c>
      <c r="T3" s="757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</row>
    <row r="4" spans="1:38" s="784" customFormat="1" ht="18" hidden="1" customHeight="1">
      <c r="A4" s="749"/>
      <c r="B4" s="767" t="s">
        <v>129</v>
      </c>
      <c r="C4" s="786">
        <v>366</v>
      </c>
      <c r="D4" s="803"/>
      <c r="E4" s="810">
        <v>351.9</v>
      </c>
      <c r="F4" s="787">
        <v>332.1</v>
      </c>
      <c r="G4" s="768">
        <v>317.39999999999998</v>
      </c>
      <c r="H4" s="769">
        <v>299.10000000000002</v>
      </c>
      <c r="I4" s="769">
        <v>268.2</v>
      </c>
      <c r="J4" s="770"/>
      <c r="K4" s="765">
        <v>2</v>
      </c>
      <c r="L4" s="770"/>
      <c r="M4" s="1168"/>
      <c r="N4" s="766">
        <f t="shared" ref="N4:N26" si="0">N3+1</f>
        <v>18</v>
      </c>
      <c r="O4" s="760"/>
      <c r="P4" s="1170" t="s">
        <v>361</v>
      </c>
      <c r="Q4" s="1171"/>
      <c r="R4" s="1172"/>
      <c r="S4" s="788">
        <v>0.1</v>
      </c>
      <c r="T4" s="789"/>
      <c r="U4" s="749"/>
      <c r="V4" s="790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s="784" customFormat="1" ht="18" hidden="1" customHeight="1">
      <c r="A5" s="749"/>
      <c r="B5" s="767" t="s">
        <v>153</v>
      </c>
      <c r="C5" s="786">
        <v>731.4</v>
      </c>
      <c r="D5" s="803"/>
      <c r="E5" s="810">
        <v>703.2</v>
      </c>
      <c r="F5" s="787">
        <v>663.9</v>
      </c>
      <c r="G5" s="768">
        <v>634.79999999999995</v>
      </c>
      <c r="H5" s="769">
        <v>598.5</v>
      </c>
      <c r="I5" s="769">
        <v>536.4</v>
      </c>
      <c r="J5" s="770"/>
      <c r="K5" s="765">
        <v>3</v>
      </c>
      <c r="L5" s="770"/>
      <c r="M5" s="1168"/>
      <c r="N5" s="766">
        <f t="shared" si="0"/>
        <v>19</v>
      </c>
      <c r="O5" s="760"/>
      <c r="P5" s="1170" t="s">
        <v>362</v>
      </c>
      <c r="Q5" s="1171"/>
      <c r="R5" s="1172"/>
      <c r="S5" s="788">
        <v>0.1</v>
      </c>
      <c r="T5" s="791"/>
      <c r="U5" s="749"/>
      <c r="V5" s="790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49"/>
    </row>
    <row r="6" spans="1:38" s="784" customFormat="1" ht="18" hidden="1" customHeight="1">
      <c r="A6" s="749"/>
      <c r="B6" s="767" t="s">
        <v>128</v>
      </c>
      <c r="C6" s="786">
        <v>1023.6</v>
      </c>
      <c r="D6" s="803"/>
      <c r="E6" s="810">
        <v>984.3</v>
      </c>
      <c r="F6" s="787">
        <v>929.1</v>
      </c>
      <c r="G6" s="768">
        <v>888.3</v>
      </c>
      <c r="H6" s="769">
        <v>837.6</v>
      </c>
      <c r="I6" s="769">
        <v>750.9</v>
      </c>
      <c r="J6" s="770"/>
      <c r="K6" s="765">
        <v>4</v>
      </c>
      <c r="L6" s="770"/>
      <c r="M6" s="1168"/>
      <c r="N6" s="766">
        <f t="shared" si="0"/>
        <v>20</v>
      </c>
      <c r="O6" s="760"/>
      <c r="P6" s="1170" t="s">
        <v>363</v>
      </c>
      <c r="Q6" s="1171"/>
      <c r="R6" s="1172"/>
      <c r="S6" s="788">
        <v>0.3</v>
      </c>
      <c r="T6" s="791"/>
      <c r="U6" s="749"/>
      <c r="V6" s="790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</row>
    <row r="7" spans="1:38" s="784" customFormat="1" ht="18" hidden="1" customHeight="1">
      <c r="A7" s="749"/>
      <c r="B7" s="767" t="s">
        <v>130</v>
      </c>
      <c r="C7" s="786">
        <v>2587.1999999999998</v>
      </c>
      <c r="D7" s="803"/>
      <c r="E7" s="810">
        <v>2488.1999999999998</v>
      </c>
      <c r="F7" s="787">
        <v>2349.3000000000002</v>
      </c>
      <c r="G7" s="768">
        <v>2246.1</v>
      </c>
      <c r="H7" s="769">
        <v>2117.6999999999998</v>
      </c>
      <c r="I7" s="769">
        <v>1898.4</v>
      </c>
      <c r="J7" s="770"/>
      <c r="K7" s="765">
        <v>5</v>
      </c>
      <c r="L7" s="770"/>
      <c r="M7" s="1168"/>
      <c r="N7" s="766">
        <f t="shared" si="0"/>
        <v>21</v>
      </c>
      <c r="O7" s="760"/>
      <c r="P7" s="1170" t="s">
        <v>364</v>
      </c>
      <c r="Q7" s="1171"/>
      <c r="R7" s="1172"/>
      <c r="S7" s="788">
        <v>0.15</v>
      </c>
      <c r="T7" s="791"/>
      <c r="U7" s="749"/>
      <c r="V7" s="792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</row>
    <row r="8" spans="1:38" s="784" customFormat="1" ht="18" hidden="1" customHeight="1">
      <c r="A8" s="749"/>
      <c r="B8" s="767" t="s">
        <v>131</v>
      </c>
      <c r="C8" s="786">
        <v>4238.7</v>
      </c>
      <c r="D8" s="803"/>
      <c r="E8" s="810">
        <v>4076.7</v>
      </c>
      <c r="F8" s="787">
        <v>3849</v>
      </c>
      <c r="G8" s="768">
        <v>3679.8</v>
      </c>
      <c r="H8" s="769">
        <v>3469.8</v>
      </c>
      <c r="I8" s="769">
        <v>3110.4</v>
      </c>
      <c r="J8" s="770"/>
      <c r="K8" s="765">
        <v>6</v>
      </c>
      <c r="L8" s="770"/>
      <c r="M8" s="1168"/>
      <c r="N8" s="766">
        <f t="shared" si="0"/>
        <v>22</v>
      </c>
      <c r="O8" s="760"/>
      <c r="P8" s="749"/>
      <c r="Q8" s="749"/>
      <c r="T8" s="791"/>
      <c r="U8" s="749"/>
      <c r="V8" s="790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749"/>
    </row>
    <row r="9" spans="1:38" s="784" customFormat="1" ht="18" hidden="1" customHeight="1">
      <c r="A9" s="749"/>
      <c r="B9" s="767" t="s">
        <v>132</v>
      </c>
      <c r="C9" s="786">
        <v>6143.4</v>
      </c>
      <c r="D9" s="803"/>
      <c r="E9" s="810">
        <v>5908.8</v>
      </c>
      <c r="F9" s="787">
        <v>5578.8</v>
      </c>
      <c r="G9" s="768">
        <v>5333.4</v>
      </c>
      <c r="H9" s="769">
        <v>5028.8999999999996</v>
      </c>
      <c r="I9" s="769">
        <v>4508.1000000000004</v>
      </c>
      <c r="J9" s="770"/>
      <c r="K9" s="765">
        <v>7</v>
      </c>
      <c r="L9" s="770"/>
      <c r="M9" s="1168"/>
      <c r="N9" s="766">
        <f t="shared" si="0"/>
        <v>23</v>
      </c>
      <c r="O9" s="760"/>
      <c r="P9" s="749"/>
      <c r="Q9" s="749"/>
      <c r="R9" s="793"/>
      <c r="S9" s="760"/>
      <c r="T9" s="791"/>
      <c r="U9" s="749"/>
      <c r="V9" s="790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</row>
    <row r="10" spans="1:38" s="784" customFormat="1" ht="18" hidden="1" customHeight="1">
      <c r="A10" s="749"/>
      <c r="B10" s="749"/>
      <c r="C10" s="749"/>
      <c r="D10" s="757"/>
      <c r="E10" s="749"/>
      <c r="F10" s="749"/>
      <c r="G10" s="749"/>
      <c r="H10" s="749"/>
      <c r="I10" s="749"/>
      <c r="J10" s="749"/>
      <c r="K10" s="765">
        <v>8</v>
      </c>
      <c r="L10" s="749"/>
      <c r="M10" s="1168"/>
      <c r="N10" s="766">
        <f t="shared" si="0"/>
        <v>24</v>
      </c>
      <c r="O10" s="760"/>
      <c r="P10" s="749"/>
      <c r="Q10" s="749"/>
      <c r="R10" s="1169"/>
      <c r="S10" s="794"/>
      <c r="T10" s="791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</row>
    <row r="11" spans="1:38" s="784" customFormat="1" ht="18" hidden="1" customHeight="1">
      <c r="A11" s="749"/>
      <c r="B11" s="749"/>
      <c r="C11" s="749"/>
      <c r="D11" s="757"/>
      <c r="E11" s="749"/>
      <c r="F11" s="749"/>
      <c r="G11" s="749"/>
      <c r="H11" s="749"/>
      <c r="I11" s="749"/>
      <c r="J11" s="749"/>
      <c r="K11" s="765">
        <v>9</v>
      </c>
      <c r="L11" s="749"/>
      <c r="M11" s="1168"/>
      <c r="N11" s="766">
        <f t="shared" si="0"/>
        <v>25</v>
      </c>
      <c r="O11" s="760"/>
      <c r="P11" s="749"/>
      <c r="Q11" s="749"/>
      <c r="R11" s="1169"/>
      <c r="S11" s="794"/>
      <c r="T11" s="791"/>
      <c r="U11" s="749"/>
      <c r="V11" s="790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</row>
    <row r="12" spans="1:38" s="784" customFormat="1" ht="18" hidden="1" customHeight="1">
      <c r="A12" s="749"/>
      <c r="B12" s="749"/>
      <c r="C12" s="749"/>
      <c r="D12" s="757"/>
      <c r="E12" s="749"/>
      <c r="F12" s="749"/>
      <c r="G12" s="749"/>
      <c r="H12" s="749"/>
      <c r="I12" s="749"/>
      <c r="J12" s="749"/>
      <c r="K12" s="765">
        <v>10</v>
      </c>
      <c r="L12" s="749"/>
      <c r="M12" s="1168"/>
      <c r="N12" s="766">
        <f t="shared" si="0"/>
        <v>26</v>
      </c>
      <c r="O12" s="760"/>
      <c r="P12" s="749"/>
      <c r="Q12" s="749"/>
      <c r="R12" s="749"/>
      <c r="S12" s="760"/>
      <c r="T12" s="749"/>
      <c r="U12" s="749"/>
      <c r="V12" s="790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</row>
    <row r="13" spans="1:38" s="784" customFormat="1" ht="18" hidden="1" customHeight="1">
      <c r="A13" s="749"/>
      <c r="B13" s="749"/>
      <c r="C13" s="749"/>
      <c r="D13" s="757"/>
      <c r="E13" s="749"/>
      <c r="F13" s="749"/>
      <c r="G13" s="749"/>
      <c r="H13" s="749"/>
      <c r="I13" s="749"/>
      <c r="J13" s="749"/>
      <c r="K13" s="749"/>
      <c r="L13" s="749"/>
      <c r="M13" s="1168"/>
      <c r="N13" s="766">
        <f t="shared" si="0"/>
        <v>27</v>
      </c>
      <c r="O13" s="760"/>
      <c r="P13" s="749"/>
      <c r="Q13" s="757"/>
      <c r="R13" s="757"/>
      <c r="S13" s="760"/>
      <c r="T13" s="749"/>
      <c r="U13" s="749"/>
      <c r="V13" s="790"/>
      <c r="W13" s="749"/>
      <c r="X13" s="749"/>
      <c r="Y13" s="795" t="s">
        <v>101</v>
      </c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</row>
    <row r="14" spans="1:38" s="784" customFormat="1" ht="18" hidden="1" customHeight="1">
      <c r="A14" s="749"/>
      <c r="B14" s="1166" t="s">
        <v>313</v>
      </c>
      <c r="C14" s="780" t="s">
        <v>314</v>
      </c>
      <c r="D14" s="804"/>
      <c r="E14" s="780" t="s">
        <v>368</v>
      </c>
      <c r="F14" s="780" t="s">
        <v>314</v>
      </c>
      <c r="G14" s="780" t="s">
        <v>368</v>
      </c>
      <c r="H14" s="780" t="s">
        <v>315</v>
      </c>
      <c r="I14" s="780" t="s">
        <v>315</v>
      </c>
      <c r="J14" s="780" t="s">
        <v>368</v>
      </c>
      <c r="K14" s="780" t="s">
        <v>368</v>
      </c>
      <c r="L14" s="749"/>
      <c r="M14" s="1168"/>
      <c r="N14" s="766">
        <f t="shared" si="0"/>
        <v>28</v>
      </c>
      <c r="O14" s="760"/>
      <c r="P14" s="749"/>
      <c r="Q14" s="757"/>
      <c r="R14" s="757"/>
      <c r="S14" s="760"/>
      <c r="T14" s="749"/>
      <c r="U14" s="749"/>
      <c r="V14" s="790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</row>
    <row r="15" spans="1:38" s="784" customFormat="1" ht="18" hidden="1" customHeight="1">
      <c r="A15" s="749"/>
      <c r="B15" s="1167"/>
      <c r="C15" s="763">
        <v>41730</v>
      </c>
      <c r="D15" s="805"/>
      <c r="E15" s="763">
        <v>41365</v>
      </c>
      <c r="F15" s="763">
        <v>41000</v>
      </c>
      <c r="G15" s="763">
        <v>40634</v>
      </c>
      <c r="H15" s="763">
        <v>40633</v>
      </c>
      <c r="I15" s="763">
        <v>40237</v>
      </c>
      <c r="J15" s="781">
        <v>2009</v>
      </c>
      <c r="K15" s="781">
        <v>2003</v>
      </c>
      <c r="L15" s="749"/>
      <c r="M15" s="1168"/>
      <c r="N15" s="766">
        <f t="shared" si="0"/>
        <v>29</v>
      </c>
      <c r="O15" s="760"/>
      <c r="P15" s="749"/>
      <c r="Q15" s="757"/>
      <c r="R15" s="757"/>
      <c r="S15" s="760"/>
      <c r="T15" s="749"/>
      <c r="U15" s="749"/>
      <c r="V15" s="790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</row>
    <row r="16" spans="1:38" s="784" customFormat="1" ht="18" hidden="1" customHeight="1">
      <c r="A16" s="749"/>
      <c r="B16" s="771" t="s">
        <v>273</v>
      </c>
      <c r="C16" s="786">
        <v>579.29999999999995</v>
      </c>
      <c r="D16" s="803"/>
      <c r="E16" s="796">
        <v>557.1</v>
      </c>
      <c r="F16" s="797">
        <v>525.9</v>
      </c>
      <c r="G16" s="772">
        <v>502.8</v>
      </c>
      <c r="H16" s="773">
        <v>474</v>
      </c>
      <c r="I16" s="773">
        <v>424.8</v>
      </c>
      <c r="J16" s="774">
        <v>396</v>
      </c>
      <c r="K16" s="774">
        <v>330</v>
      </c>
      <c r="L16" s="749"/>
      <c r="M16" s="1168"/>
      <c r="N16" s="766">
        <f t="shared" si="0"/>
        <v>30</v>
      </c>
      <c r="O16" s="760"/>
      <c r="P16" s="749"/>
      <c r="Q16" s="757"/>
      <c r="R16" s="757"/>
      <c r="S16" s="760"/>
      <c r="T16" s="749"/>
      <c r="U16" s="749"/>
      <c r="V16" s="790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</row>
    <row r="17" spans="1:38" s="784" customFormat="1" ht="18" hidden="1" customHeight="1">
      <c r="A17" s="749"/>
      <c r="B17" s="771" t="s">
        <v>341</v>
      </c>
      <c r="C17" s="786">
        <v>1701.9</v>
      </c>
      <c r="D17" s="803"/>
      <c r="E17" s="796">
        <v>1636.8</v>
      </c>
      <c r="F17" s="798" t="s">
        <v>358</v>
      </c>
      <c r="G17" s="772">
        <v>1477.2</v>
      </c>
      <c r="H17" s="773">
        <v>1392.9</v>
      </c>
      <c r="I17" s="773">
        <v>1248.5999999999999</v>
      </c>
      <c r="J17" s="774">
        <v>1164</v>
      </c>
      <c r="K17" s="774">
        <v>970</v>
      </c>
      <c r="L17" s="749"/>
      <c r="M17" s="1168"/>
      <c r="N17" s="766">
        <f t="shared" si="0"/>
        <v>31</v>
      </c>
      <c r="O17" s="760"/>
      <c r="P17" s="749"/>
      <c r="Q17" s="757"/>
      <c r="R17" s="757"/>
      <c r="S17" s="760"/>
      <c r="T17" s="749"/>
      <c r="U17" s="749"/>
      <c r="V17" s="790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</row>
    <row r="18" spans="1:38" s="784" customFormat="1" ht="18" hidden="1" customHeight="1">
      <c r="A18" s="749"/>
      <c r="B18" s="771" t="s">
        <v>334</v>
      </c>
      <c r="C18" s="786">
        <v>6143.4</v>
      </c>
      <c r="D18" s="803"/>
      <c r="E18" s="796">
        <v>5908.8</v>
      </c>
      <c r="F18" s="800">
        <v>5578.8</v>
      </c>
      <c r="G18" s="772">
        <v>5333.4</v>
      </c>
      <c r="H18" s="773">
        <v>5028.8999999999996</v>
      </c>
      <c r="I18" s="773">
        <v>4508.1000000000004</v>
      </c>
      <c r="J18" s="774">
        <v>4203.1400000000003</v>
      </c>
      <c r="K18" s="774">
        <v>2570</v>
      </c>
      <c r="L18" s="749"/>
      <c r="M18" s="1168"/>
      <c r="N18" s="766">
        <f t="shared" si="0"/>
        <v>32</v>
      </c>
      <c r="O18" s="760"/>
      <c r="P18" s="749"/>
      <c r="Q18" s="757"/>
      <c r="R18" s="757"/>
      <c r="S18" s="760"/>
      <c r="T18" s="749"/>
      <c r="U18" s="749"/>
      <c r="V18" s="790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</row>
    <row r="19" spans="1:38" s="784" customFormat="1" ht="18" hidden="1" customHeight="1">
      <c r="A19" s="749"/>
      <c r="B19" s="771" t="s">
        <v>365</v>
      </c>
      <c r="C19" s="786">
        <v>1806.6</v>
      </c>
      <c r="D19" s="803"/>
      <c r="E19" s="796">
        <v>1737.6</v>
      </c>
      <c r="F19" s="799">
        <v>1640.4</v>
      </c>
      <c r="G19" s="772">
        <v>1568.4</v>
      </c>
      <c r="H19" s="773">
        <v>1478.7</v>
      </c>
      <c r="I19" s="773">
        <v>1325.7</v>
      </c>
      <c r="J19" s="774">
        <v>1236</v>
      </c>
      <c r="K19" s="774">
        <v>1030</v>
      </c>
      <c r="L19" s="749"/>
      <c r="M19" s="1168"/>
      <c r="N19" s="766">
        <f t="shared" si="0"/>
        <v>33</v>
      </c>
      <c r="O19" s="760"/>
      <c r="P19" s="749"/>
      <c r="Q19" s="757"/>
      <c r="R19" s="757"/>
      <c r="S19" s="760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L19" s="749"/>
    </row>
    <row r="20" spans="1:38" s="784" customFormat="1" ht="18" hidden="1" customHeight="1">
      <c r="A20" s="749"/>
      <c r="B20" s="771" t="s">
        <v>367</v>
      </c>
      <c r="C20" s="786">
        <v>2508.6</v>
      </c>
      <c r="D20" s="803"/>
      <c r="E20" s="796">
        <v>2412.6</v>
      </c>
      <c r="F20" s="799">
        <v>2277.9</v>
      </c>
      <c r="G20" s="772">
        <v>2177.701</v>
      </c>
      <c r="H20" s="773">
        <v>2053.1999999999998</v>
      </c>
      <c r="I20" s="773">
        <v>1840.5</v>
      </c>
      <c r="J20" s="774">
        <v>1716</v>
      </c>
      <c r="K20" s="774">
        <v>1430</v>
      </c>
      <c r="L20" s="749"/>
      <c r="M20" s="1168"/>
      <c r="N20" s="766">
        <f t="shared" si="0"/>
        <v>34</v>
      </c>
      <c r="O20" s="760"/>
      <c r="P20" s="749"/>
      <c r="Q20" s="757"/>
      <c r="R20" s="757"/>
      <c r="S20" s="760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  <c r="AL20" s="749"/>
    </row>
    <row r="21" spans="1:38" s="784" customFormat="1" ht="18" hidden="1" customHeight="1">
      <c r="A21" s="749"/>
      <c r="B21" s="771" t="s">
        <v>366</v>
      </c>
      <c r="C21" s="786">
        <v>3104.7</v>
      </c>
      <c r="D21" s="803"/>
      <c r="E21" s="796">
        <v>2985.9</v>
      </c>
      <c r="F21" s="799">
        <v>2819.1</v>
      </c>
      <c r="G21" s="772">
        <v>2695.2</v>
      </c>
      <c r="H21" s="773">
        <v>2541.3000000000002</v>
      </c>
      <c r="I21" s="773">
        <v>2278.1999999999998</v>
      </c>
      <c r="J21" s="774">
        <v>2124</v>
      </c>
      <c r="K21" s="774">
        <v>1770</v>
      </c>
      <c r="L21" s="749"/>
      <c r="M21" s="1168"/>
      <c r="N21" s="766">
        <f t="shared" si="0"/>
        <v>35</v>
      </c>
      <c r="O21" s="760"/>
      <c r="P21" s="749"/>
      <c r="Q21" s="757"/>
      <c r="R21" s="757"/>
      <c r="S21" s="760"/>
      <c r="T21" s="749"/>
      <c r="U21" s="749"/>
      <c r="V21" s="790"/>
      <c r="W21" s="749"/>
      <c r="X21" s="749"/>
      <c r="Y21" s="749"/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49"/>
      <c r="AK21" s="749"/>
      <c r="AL21" s="749"/>
    </row>
    <row r="22" spans="1:38" s="784" customFormat="1" ht="18" hidden="1" customHeight="1">
      <c r="A22" s="749"/>
      <c r="B22" s="749"/>
      <c r="D22" s="806"/>
      <c r="L22" s="749"/>
      <c r="M22" s="1168"/>
      <c r="N22" s="766">
        <f t="shared" si="0"/>
        <v>36</v>
      </c>
      <c r="O22" s="760"/>
      <c r="P22" s="749"/>
      <c r="Q22" s="757"/>
      <c r="R22" s="757"/>
      <c r="S22" s="760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</row>
    <row r="23" spans="1:38" s="784" customFormat="1" ht="18" hidden="1" customHeight="1">
      <c r="A23" s="749"/>
      <c r="B23" s="749"/>
      <c r="C23" s="749"/>
      <c r="D23" s="757"/>
      <c r="E23" s="749"/>
      <c r="F23" s="749"/>
      <c r="G23" s="749"/>
      <c r="H23" s="749"/>
      <c r="I23" s="749"/>
      <c r="J23" s="749"/>
      <c r="K23" s="749"/>
      <c r="L23" s="749"/>
      <c r="M23" s="1168"/>
      <c r="N23" s="766">
        <f t="shared" si="0"/>
        <v>37</v>
      </c>
      <c r="O23" s="760"/>
      <c r="P23" s="749"/>
      <c r="Q23" s="757"/>
      <c r="R23" s="757"/>
      <c r="S23" s="760"/>
      <c r="T23" s="749"/>
      <c r="U23" s="749"/>
      <c r="V23" s="790"/>
      <c r="W23" s="749"/>
      <c r="X23" s="749"/>
      <c r="Y23" s="749"/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749"/>
    </row>
    <row r="24" spans="1:38" s="784" customFormat="1" ht="18" hidden="1" customHeight="1">
      <c r="A24" s="749"/>
      <c r="B24" s="749"/>
      <c r="C24" s="749"/>
      <c r="D24" s="757"/>
      <c r="E24" s="749"/>
      <c r="F24" s="749"/>
      <c r="G24" s="749"/>
      <c r="H24" s="749"/>
      <c r="I24" s="749"/>
      <c r="J24" s="749"/>
      <c r="K24" s="749"/>
      <c r="L24" s="749"/>
      <c r="M24" s="1168"/>
      <c r="N24" s="766">
        <f t="shared" si="0"/>
        <v>38</v>
      </c>
      <c r="O24" s="760"/>
      <c r="P24" s="749"/>
      <c r="Q24" s="757"/>
      <c r="R24" s="757"/>
      <c r="S24" s="760"/>
      <c r="T24" s="749"/>
      <c r="U24" s="749"/>
      <c r="V24" s="790"/>
      <c r="W24" s="749"/>
      <c r="X24" s="749"/>
      <c r="Y24" s="749"/>
      <c r="Z24" s="749"/>
      <c r="AA24" s="749"/>
      <c r="AB24" s="749"/>
      <c r="AC24" s="749"/>
      <c r="AD24" s="749"/>
      <c r="AE24" s="749"/>
      <c r="AF24" s="749"/>
      <c r="AG24" s="749"/>
      <c r="AH24" s="749"/>
      <c r="AI24" s="749"/>
      <c r="AJ24" s="749"/>
      <c r="AK24" s="749"/>
      <c r="AL24" s="749"/>
    </row>
    <row r="25" spans="1:38" s="784" customFormat="1" ht="18" hidden="1" customHeight="1">
      <c r="A25" s="749"/>
      <c r="B25" s="749"/>
      <c r="C25" s="749"/>
      <c r="D25" s="757"/>
      <c r="E25" s="749"/>
      <c r="F25" s="749"/>
      <c r="G25" s="749"/>
      <c r="H25" s="749"/>
      <c r="I25" s="749"/>
      <c r="J25" s="749"/>
      <c r="K25" s="749"/>
      <c r="L25" s="749"/>
      <c r="M25" s="1168"/>
      <c r="N25" s="766">
        <f t="shared" si="0"/>
        <v>39</v>
      </c>
      <c r="O25" s="760"/>
      <c r="P25" s="749"/>
      <c r="Q25" s="757"/>
      <c r="R25" s="757"/>
      <c r="S25" s="760"/>
      <c r="T25" s="749"/>
      <c r="U25" s="749"/>
      <c r="V25" s="790"/>
      <c r="W25" s="749"/>
      <c r="X25" s="749"/>
      <c r="Y25" s="749"/>
      <c r="Z25" s="749"/>
      <c r="AA25" s="749"/>
      <c r="AB25" s="749"/>
      <c r="AC25" s="749"/>
      <c r="AD25" s="749"/>
      <c r="AE25" s="749"/>
      <c r="AF25" s="749"/>
      <c r="AG25" s="749"/>
      <c r="AH25" s="749"/>
      <c r="AI25" s="749"/>
      <c r="AJ25" s="749"/>
      <c r="AK25" s="749"/>
      <c r="AL25" s="749"/>
    </row>
    <row r="26" spans="1:38" s="784" customFormat="1" ht="18" hidden="1" customHeight="1">
      <c r="A26" s="749"/>
      <c r="B26" s="749"/>
      <c r="C26" s="749"/>
      <c r="D26" s="757"/>
      <c r="E26" s="749"/>
      <c r="F26" s="749"/>
      <c r="G26" s="749"/>
      <c r="H26" s="749"/>
      <c r="I26" s="749"/>
      <c r="J26" s="749"/>
      <c r="K26" s="749"/>
      <c r="L26" s="749"/>
      <c r="M26" s="1168"/>
      <c r="N26" s="775">
        <f t="shared" si="0"/>
        <v>40</v>
      </c>
      <c r="O26" s="760"/>
      <c r="P26" s="749"/>
      <c r="Q26" s="757"/>
      <c r="R26" s="757"/>
      <c r="S26" s="760"/>
      <c r="T26" s="749"/>
      <c r="U26" s="749"/>
      <c r="V26" s="790"/>
      <c r="W26" s="749"/>
      <c r="X26" s="749"/>
      <c r="Y26" s="749"/>
      <c r="Z26" s="749"/>
      <c r="AA26" s="749"/>
      <c r="AB26" s="749"/>
      <c r="AC26" s="749"/>
      <c r="AD26" s="749"/>
      <c r="AE26" s="749"/>
      <c r="AF26" s="749"/>
      <c r="AG26" s="749"/>
      <c r="AH26" s="749"/>
      <c r="AI26" s="749"/>
      <c r="AJ26" s="749"/>
      <c r="AK26" s="749"/>
      <c r="AL26" s="749"/>
    </row>
    <row r="27" spans="1:38" ht="18" hidden="1" customHeight="1">
      <c r="H27" s="749"/>
      <c r="I27" s="749"/>
      <c r="J27" s="749"/>
      <c r="Q27" s="723"/>
      <c r="R27" s="723"/>
      <c r="V27" s="782"/>
    </row>
    <row r="28" spans="1:38" ht="18" hidden="1" customHeight="1">
      <c r="H28" s="749"/>
      <c r="I28" s="749"/>
      <c r="J28" s="749"/>
      <c r="K28" s="749"/>
      <c r="Q28" s="723"/>
      <c r="R28" s="723"/>
      <c r="V28" s="782"/>
    </row>
    <row r="29" spans="1:38" ht="18" hidden="1" customHeight="1"/>
    <row r="30" spans="1:38" ht="18" hidden="1" customHeight="1">
      <c r="R30" s="723"/>
      <c r="S30" s="753"/>
      <c r="T30" s="723"/>
      <c r="V30" s="782"/>
    </row>
    <row r="31" spans="1:38" ht="18" hidden="1" customHeight="1">
      <c r="R31" s="723"/>
      <c r="S31" s="753"/>
      <c r="T31" s="723"/>
      <c r="V31" s="782"/>
    </row>
    <row r="32" spans="1:38" ht="18" hidden="1" customHeight="1">
      <c r="R32" s="752"/>
      <c r="S32" s="753"/>
      <c r="T32" s="723"/>
      <c r="V32" s="782"/>
    </row>
    <row r="33" spans="18:22" ht="18" hidden="1" customHeight="1">
      <c r="R33" s="758"/>
      <c r="S33" s="753"/>
      <c r="T33" s="723"/>
    </row>
    <row r="34" spans="18:22" ht="18" hidden="1" customHeight="1">
      <c r="R34" s="754"/>
      <c r="S34" s="759"/>
      <c r="T34" s="754"/>
      <c r="V34" s="782"/>
    </row>
    <row r="35" spans="18:22" ht="18" hidden="1" customHeight="1">
      <c r="R35" s="755"/>
      <c r="S35" s="756"/>
      <c r="T35" s="755"/>
      <c r="V35" s="782"/>
    </row>
    <row r="36" spans="18:22" ht="18" hidden="1" customHeight="1">
      <c r="R36" s="755"/>
      <c r="S36" s="756"/>
      <c r="T36" s="755"/>
      <c r="V36" s="782"/>
    </row>
    <row r="37" spans="18:22" ht="18" hidden="1" customHeight="1">
      <c r="R37" s="755"/>
      <c r="S37" s="756"/>
      <c r="T37" s="755"/>
      <c r="V37" s="782"/>
    </row>
    <row r="38" spans="18:22" ht="18" hidden="1" customHeight="1">
      <c r="R38" s="755"/>
      <c r="S38" s="756"/>
      <c r="T38" s="755"/>
    </row>
    <row r="39" spans="18:22" ht="18" hidden="1" customHeight="1">
      <c r="R39" s="755"/>
      <c r="S39" s="756"/>
      <c r="T39" s="755"/>
    </row>
    <row r="40" spans="18:22" ht="18" hidden="1" customHeight="1">
      <c r="R40" s="1161"/>
      <c r="S40" s="756"/>
      <c r="T40" s="755"/>
    </row>
    <row r="41" spans="18:22" ht="18" hidden="1" customHeight="1">
      <c r="R41" s="1161"/>
      <c r="S41" s="756"/>
      <c r="T41" s="755"/>
    </row>
    <row r="42" spans="18:22" ht="18" hidden="1" customHeight="1">
      <c r="R42" s="723"/>
      <c r="S42" s="753"/>
      <c r="T42" s="723"/>
    </row>
    <row r="43" spans="18:22" ht="18" hidden="1" customHeight="1"/>
    <row r="44" spans="18:22" ht="18" hidden="1" customHeight="1"/>
    <row r="45" spans="18:22" ht="18" hidden="1" customHeight="1"/>
    <row r="46" spans="18:22" ht="18" hidden="1" customHeight="1"/>
    <row r="47" spans="18:22" ht="18" hidden="1" customHeight="1"/>
    <row r="48" spans="18:22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46.5" hidden="1" customHeight="1"/>
    <row r="89" ht="46.5" hidden="1" customHeight="1"/>
  </sheetData>
  <sheetProtection algorithmName="SHA-512" hashValue="icp4qDG6cDjWFI3v85/vblO3mikCnrB+6Ut9o//+Y8ocEaKzfVBAsFQY1EhH4N0zadlAprHpdH9E5KzbpRa+fA==" saltValue="w5wx8OM5nE16/gYB3eYyPQ==" spinCount="100000" sheet="1" objects="1" scenarios="1"/>
  <mergeCells count="11">
    <mergeCell ref="R40:R41"/>
    <mergeCell ref="P2:S2"/>
    <mergeCell ref="B2:B3"/>
    <mergeCell ref="B14:B15"/>
    <mergeCell ref="M2:M26"/>
    <mergeCell ref="R10:R11"/>
    <mergeCell ref="P5:R5"/>
    <mergeCell ref="P6:R6"/>
    <mergeCell ref="P7:R7"/>
    <mergeCell ref="P3:R3"/>
    <mergeCell ref="P4:R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>
      <selection activeCell="D34" sqref="D34:K34"/>
    </sheetView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834" t="s">
        <v>250</v>
      </c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836"/>
      <c r="R8" s="836"/>
      <c r="S8" s="836"/>
      <c r="T8" s="836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837"/>
      <c r="F10" s="837"/>
      <c r="G10" s="837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909" t="s">
        <v>134</v>
      </c>
      <c r="C14" s="910"/>
      <c r="D14" s="328" t="s">
        <v>35</v>
      </c>
      <c r="E14" s="86" t="s">
        <v>36</v>
      </c>
      <c r="F14" s="236">
        <v>1</v>
      </c>
      <c r="G14" s="119"/>
      <c r="I14" s="909" t="s">
        <v>138</v>
      </c>
      <c r="J14" s="910"/>
      <c r="K14" s="91"/>
      <c r="L14" s="86" t="s">
        <v>36</v>
      </c>
      <c r="M14" s="90"/>
      <c r="N14" s="885"/>
      <c r="O14" s="909" t="s">
        <v>135</v>
      </c>
      <c r="P14" s="910"/>
      <c r="Q14" s="91"/>
      <c r="R14" s="86" t="s">
        <v>36</v>
      </c>
      <c r="S14" s="869"/>
      <c r="T14" s="870"/>
      <c r="U14" s="468"/>
      <c r="W14" s="661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885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909" t="s">
        <v>136</v>
      </c>
      <c r="C16" s="910"/>
      <c r="D16" s="91"/>
      <c r="E16" s="86" t="s">
        <v>36</v>
      </c>
      <c r="F16" s="572"/>
      <c r="G16" s="138"/>
      <c r="H16" s="93"/>
      <c r="I16" s="909" t="s">
        <v>137</v>
      </c>
      <c r="J16" s="910"/>
      <c r="K16" s="91"/>
      <c r="L16" s="86" t="s">
        <v>36</v>
      </c>
      <c r="M16" s="572"/>
      <c r="N16" s="885"/>
      <c r="O16" s="909" t="s">
        <v>175</v>
      </c>
      <c r="P16" s="910"/>
      <c r="Q16" s="91"/>
      <c r="R16" s="86" t="s">
        <v>36</v>
      </c>
      <c r="S16" s="869"/>
      <c r="T16" s="870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929" t="s">
        <v>143</v>
      </c>
      <c r="C18" s="930"/>
      <c r="D18" s="935" t="str">
        <f>IF(SUM(Q22:S61,Q69:S115)=0,"",SUM(Q22:S61,Q69:S115))</f>
        <v/>
      </c>
      <c r="E18" s="935"/>
      <c r="F18" s="935"/>
      <c r="G18" s="935"/>
      <c r="H18" s="935"/>
      <c r="J18" s="39"/>
      <c r="K18" s="39"/>
      <c r="L18" s="39"/>
      <c r="M18" s="39"/>
      <c r="N18" s="39"/>
      <c r="T18" s="188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906" t="s">
        <v>1</v>
      </c>
      <c r="C20" s="888" t="s">
        <v>7</v>
      </c>
      <c r="D20" s="890" t="s">
        <v>8</v>
      </c>
      <c r="E20" s="891"/>
      <c r="F20" s="891"/>
      <c r="G20" s="891"/>
      <c r="H20" s="891"/>
      <c r="I20" s="891"/>
      <c r="J20" s="891"/>
      <c r="K20" s="892"/>
      <c r="L20" s="897" t="s">
        <v>179</v>
      </c>
      <c r="M20" s="847" t="s">
        <v>80</v>
      </c>
      <c r="N20" s="897" t="s">
        <v>3</v>
      </c>
      <c r="O20" s="876" t="s">
        <v>180</v>
      </c>
      <c r="P20" s="878"/>
      <c r="Q20" s="876" t="s">
        <v>181</v>
      </c>
      <c r="R20" s="877"/>
      <c r="S20" s="878"/>
      <c r="T20" s="883" t="s">
        <v>2</v>
      </c>
      <c r="U20" s="472"/>
      <c r="W20" s="169"/>
    </row>
    <row r="21" spans="1:26" s="42" customFormat="1" ht="20.25" customHeight="1" thickBot="1">
      <c r="A21" s="354"/>
      <c r="B21" s="907"/>
      <c r="C21" s="889"/>
      <c r="D21" s="893"/>
      <c r="E21" s="894"/>
      <c r="F21" s="894"/>
      <c r="G21" s="894"/>
      <c r="H21" s="894"/>
      <c r="I21" s="894"/>
      <c r="J21" s="894"/>
      <c r="K21" s="895"/>
      <c r="L21" s="908"/>
      <c r="M21" s="896"/>
      <c r="N21" s="896"/>
      <c r="O21" s="886"/>
      <c r="P21" s="887"/>
      <c r="Q21" s="879"/>
      <c r="R21" s="880"/>
      <c r="S21" s="881"/>
      <c r="T21" s="884"/>
      <c r="U21" s="473"/>
      <c r="V21" s="100"/>
      <c r="W21" s="101"/>
    </row>
    <row r="22" spans="1:26" s="43" customFormat="1" ht="23.1" customHeight="1">
      <c r="A22" s="344"/>
      <c r="B22" s="377"/>
      <c r="C22" s="102"/>
      <c r="D22" s="904"/>
      <c r="E22" s="905"/>
      <c r="F22" s="905"/>
      <c r="G22" s="905"/>
      <c r="H22" s="905"/>
      <c r="I22" s="905"/>
      <c r="J22" s="905"/>
      <c r="K22" s="905"/>
      <c r="L22" s="271"/>
      <c r="M22" s="332"/>
      <c r="N22" s="333"/>
      <c r="O22" s="872" t="str">
        <f>IF(C22*N22=0,"",C22*N22)</f>
        <v/>
      </c>
      <c r="P22" s="873"/>
      <c r="Q22" s="871" t="str">
        <f>IF(ISERROR(INDEX($W$22:$W$27,MATCH(M22,$V$22:$V$27,0))*O22),"",INDEX($W$22:$W$27,MATCH(M22,$V$22:$V$27,0))*O22)</f>
        <v/>
      </c>
      <c r="R22" s="871"/>
      <c r="S22" s="871"/>
      <c r="T22" s="571"/>
      <c r="U22" s="474"/>
      <c r="V22" s="655" t="str">
        <f>D14</f>
        <v>USD</v>
      </c>
      <c r="W22" s="656">
        <f>F14</f>
        <v>1</v>
      </c>
    </row>
    <row r="23" spans="1:26" s="43" customFormat="1" ht="23.1" customHeight="1">
      <c r="A23" s="481"/>
      <c r="B23" s="376"/>
      <c r="C23" s="102"/>
      <c r="D23" s="874"/>
      <c r="E23" s="875"/>
      <c r="F23" s="875"/>
      <c r="G23" s="875"/>
      <c r="H23" s="875"/>
      <c r="I23" s="875"/>
      <c r="J23" s="875"/>
      <c r="K23" s="875"/>
      <c r="L23" s="271"/>
      <c r="M23" s="332"/>
      <c r="N23" s="149"/>
      <c r="O23" s="872" t="str">
        <f t="shared" ref="O23:O61" si="0">IF(C23*N23=0,"",C23*N23)</f>
        <v/>
      </c>
      <c r="P23" s="873"/>
      <c r="Q23" s="871" t="str">
        <f t="shared" ref="Q23:Q61" si="1">IF(ISERROR(INDEX($W$22:$W$27,MATCH(M23,$V$22:$V$27,0))*O23),"",INDEX($W$22:$W$27,MATCH(M23,$V$22:$V$27,0))*O23)</f>
        <v/>
      </c>
      <c r="R23" s="871"/>
      <c r="S23" s="871"/>
      <c r="T23" s="570"/>
      <c r="U23" s="474"/>
      <c r="V23" s="655" t="str">
        <f>IF(K14=0,"",K14)</f>
        <v/>
      </c>
      <c r="W23" s="656">
        <f>M14</f>
        <v>0</v>
      </c>
    </row>
    <row r="24" spans="1:26" s="43" customFormat="1" ht="23.1" customHeight="1">
      <c r="A24" s="481"/>
      <c r="B24" s="376"/>
      <c r="C24" s="102"/>
      <c r="D24" s="874"/>
      <c r="E24" s="875"/>
      <c r="F24" s="875"/>
      <c r="G24" s="875"/>
      <c r="H24" s="875"/>
      <c r="I24" s="875"/>
      <c r="J24" s="875"/>
      <c r="K24" s="875"/>
      <c r="L24" s="271"/>
      <c r="M24" s="332"/>
      <c r="N24" s="149"/>
      <c r="O24" s="872" t="str">
        <f t="shared" si="0"/>
        <v/>
      </c>
      <c r="P24" s="873"/>
      <c r="Q24" s="871" t="str">
        <f t="shared" si="1"/>
        <v/>
      </c>
      <c r="R24" s="871"/>
      <c r="S24" s="871"/>
      <c r="T24" s="570"/>
      <c r="U24" s="474"/>
      <c r="V24" s="655" t="str">
        <f>IF(Q14=0,"",Q14)</f>
        <v/>
      </c>
      <c r="W24" s="656">
        <f>S14</f>
        <v>0</v>
      </c>
    </row>
    <row r="25" spans="1:26" s="43" customFormat="1" ht="23.1" customHeight="1">
      <c r="A25" s="481"/>
      <c r="B25" s="376"/>
      <c r="C25" s="102"/>
      <c r="D25" s="874"/>
      <c r="E25" s="875"/>
      <c r="F25" s="875"/>
      <c r="G25" s="875"/>
      <c r="H25" s="875"/>
      <c r="I25" s="875"/>
      <c r="J25" s="875"/>
      <c r="K25" s="875"/>
      <c r="L25" s="271"/>
      <c r="M25" s="332"/>
      <c r="N25" s="149"/>
      <c r="O25" s="872" t="str">
        <f t="shared" si="0"/>
        <v/>
      </c>
      <c r="P25" s="873"/>
      <c r="Q25" s="871" t="str">
        <f t="shared" si="1"/>
        <v/>
      </c>
      <c r="R25" s="871"/>
      <c r="S25" s="871"/>
      <c r="T25" s="570"/>
      <c r="U25" s="474"/>
      <c r="V25" s="655" t="str">
        <f>IF(D16=0,"",D16)</f>
        <v/>
      </c>
      <c r="W25" s="656">
        <f>F16</f>
        <v>0</v>
      </c>
    </row>
    <row r="26" spans="1:26" s="43" customFormat="1" ht="23.1" customHeight="1">
      <c r="A26" s="481"/>
      <c r="B26" s="376"/>
      <c r="C26" s="102"/>
      <c r="D26" s="904"/>
      <c r="E26" s="905"/>
      <c r="F26" s="905"/>
      <c r="G26" s="905"/>
      <c r="H26" s="905"/>
      <c r="I26" s="905"/>
      <c r="J26" s="905"/>
      <c r="K26" s="905"/>
      <c r="L26" s="271"/>
      <c r="M26" s="332"/>
      <c r="N26" s="149"/>
      <c r="O26" s="872" t="str">
        <f t="shared" si="0"/>
        <v/>
      </c>
      <c r="P26" s="873"/>
      <c r="Q26" s="871" t="str">
        <f t="shared" si="1"/>
        <v/>
      </c>
      <c r="R26" s="871"/>
      <c r="S26" s="871"/>
      <c r="T26" s="570"/>
      <c r="U26" s="474"/>
      <c r="V26" s="655" t="str">
        <f>IF(K16=0,"",K16)</f>
        <v/>
      </c>
      <c r="W26" s="656">
        <f>M16</f>
        <v>0</v>
      </c>
    </row>
    <row r="27" spans="1:26" s="43" customFormat="1" ht="23.1" customHeight="1">
      <c r="A27" s="481"/>
      <c r="B27" s="376"/>
      <c r="C27" s="102"/>
      <c r="D27" s="874"/>
      <c r="E27" s="875"/>
      <c r="F27" s="875"/>
      <c r="G27" s="875"/>
      <c r="H27" s="875"/>
      <c r="I27" s="875"/>
      <c r="J27" s="875"/>
      <c r="K27" s="875"/>
      <c r="L27" s="271"/>
      <c r="M27" s="332"/>
      <c r="N27" s="149"/>
      <c r="O27" s="872" t="str">
        <f t="shared" si="0"/>
        <v/>
      </c>
      <c r="P27" s="873"/>
      <c r="Q27" s="871" t="str">
        <f t="shared" si="1"/>
        <v/>
      </c>
      <c r="R27" s="871"/>
      <c r="S27" s="871"/>
      <c r="T27" s="570"/>
      <c r="U27" s="474"/>
      <c r="V27" s="655" t="str">
        <f>IF(Q16=0,"", Q16)</f>
        <v/>
      </c>
      <c r="W27" s="656">
        <f>S16</f>
        <v>0</v>
      </c>
    </row>
    <row r="28" spans="1:26" s="43" customFormat="1" ht="23.1" customHeight="1">
      <c r="A28" s="481"/>
      <c r="B28" s="376"/>
      <c r="C28" s="102"/>
      <c r="D28" s="874"/>
      <c r="E28" s="875"/>
      <c r="F28" s="875"/>
      <c r="G28" s="875"/>
      <c r="H28" s="875"/>
      <c r="I28" s="875"/>
      <c r="J28" s="875"/>
      <c r="K28" s="875"/>
      <c r="L28" s="271"/>
      <c r="M28" s="332"/>
      <c r="N28" s="149"/>
      <c r="O28" s="872" t="str">
        <f t="shared" si="0"/>
        <v/>
      </c>
      <c r="P28" s="873"/>
      <c r="Q28" s="871" t="str">
        <f t="shared" si="1"/>
        <v/>
      </c>
      <c r="R28" s="871"/>
      <c r="S28" s="871"/>
      <c r="T28" s="570"/>
      <c r="U28" s="474"/>
      <c r="W28" s="169"/>
    </row>
    <row r="29" spans="1:26" s="43" customFormat="1" ht="23.1" customHeight="1">
      <c r="A29" s="481"/>
      <c r="B29" s="376"/>
      <c r="C29" s="102"/>
      <c r="D29" s="874"/>
      <c r="E29" s="875"/>
      <c r="F29" s="875"/>
      <c r="G29" s="875"/>
      <c r="H29" s="875"/>
      <c r="I29" s="875"/>
      <c r="J29" s="875"/>
      <c r="K29" s="875"/>
      <c r="L29" s="271"/>
      <c r="M29" s="332"/>
      <c r="N29" s="149"/>
      <c r="O29" s="872" t="str">
        <f t="shared" si="0"/>
        <v/>
      </c>
      <c r="P29" s="873"/>
      <c r="Q29" s="871" t="str">
        <f t="shared" si="1"/>
        <v/>
      </c>
      <c r="R29" s="871"/>
      <c r="S29" s="871"/>
      <c r="T29" s="570"/>
      <c r="U29" s="474"/>
      <c r="W29" s="169"/>
    </row>
    <row r="30" spans="1:26" s="43" customFormat="1" ht="23.1" customHeight="1">
      <c r="A30" s="481"/>
      <c r="B30" s="376"/>
      <c r="C30" s="102"/>
      <c r="D30" s="874"/>
      <c r="E30" s="875"/>
      <c r="F30" s="875"/>
      <c r="G30" s="875"/>
      <c r="H30" s="875"/>
      <c r="I30" s="875"/>
      <c r="J30" s="875"/>
      <c r="K30" s="875"/>
      <c r="L30" s="271"/>
      <c r="M30" s="332"/>
      <c r="N30" s="149"/>
      <c r="O30" s="872" t="str">
        <f t="shared" si="0"/>
        <v/>
      </c>
      <c r="P30" s="873"/>
      <c r="Q30" s="871" t="str">
        <f t="shared" si="1"/>
        <v/>
      </c>
      <c r="R30" s="871"/>
      <c r="S30" s="871"/>
      <c r="T30" s="570"/>
      <c r="U30" s="474"/>
      <c r="W30" s="169"/>
    </row>
    <row r="31" spans="1:26" s="43" customFormat="1" ht="23.1" customHeight="1">
      <c r="A31" s="481"/>
      <c r="B31" s="376"/>
      <c r="C31" s="102"/>
      <c r="D31" s="874"/>
      <c r="E31" s="875"/>
      <c r="F31" s="875"/>
      <c r="G31" s="875"/>
      <c r="H31" s="875"/>
      <c r="I31" s="875"/>
      <c r="J31" s="875"/>
      <c r="K31" s="875"/>
      <c r="L31" s="271"/>
      <c r="M31" s="332"/>
      <c r="N31" s="149"/>
      <c r="O31" s="872" t="str">
        <f t="shared" si="0"/>
        <v/>
      </c>
      <c r="P31" s="873"/>
      <c r="Q31" s="871" t="str">
        <f t="shared" si="1"/>
        <v/>
      </c>
      <c r="R31" s="871"/>
      <c r="S31" s="871"/>
      <c r="T31" s="570"/>
      <c r="U31" s="474"/>
      <c r="W31" s="169"/>
    </row>
    <row r="32" spans="1:26" s="43" customFormat="1" ht="23.1" customHeight="1">
      <c r="A32" s="481"/>
      <c r="B32" s="376"/>
      <c r="C32" s="102"/>
      <c r="D32" s="874"/>
      <c r="E32" s="875"/>
      <c r="F32" s="875"/>
      <c r="G32" s="875"/>
      <c r="H32" s="875"/>
      <c r="I32" s="875"/>
      <c r="J32" s="875"/>
      <c r="K32" s="875"/>
      <c r="L32" s="271"/>
      <c r="M32" s="332"/>
      <c r="N32" s="149"/>
      <c r="O32" s="872" t="str">
        <f t="shared" si="0"/>
        <v/>
      </c>
      <c r="P32" s="873"/>
      <c r="Q32" s="871" t="str">
        <f t="shared" si="1"/>
        <v/>
      </c>
      <c r="R32" s="871"/>
      <c r="S32" s="871"/>
      <c r="T32" s="570"/>
      <c r="U32" s="474"/>
      <c r="W32" s="169"/>
    </row>
    <row r="33" spans="1:23" s="43" customFormat="1" ht="23.1" customHeight="1">
      <c r="A33" s="481"/>
      <c r="B33" s="376"/>
      <c r="C33" s="102"/>
      <c r="D33" s="874"/>
      <c r="E33" s="875"/>
      <c r="F33" s="875"/>
      <c r="G33" s="875"/>
      <c r="H33" s="875"/>
      <c r="I33" s="875"/>
      <c r="J33" s="875"/>
      <c r="K33" s="875"/>
      <c r="L33" s="271"/>
      <c r="M33" s="332"/>
      <c r="N33" s="149"/>
      <c r="O33" s="872" t="str">
        <f t="shared" si="0"/>
        <v/>
      </c>
      <c r="P33" s="873"/>
      <c r="Q33" s="871" t="str">
        <f t="shared" si="1"/>
        <v/>
      </c>
      <c r="R33" s="871"/>
      <c r="S33" s="871"/>
      <c r="T33" s="570"/>
      <c r="U33" s="474"/>
      <c r="W33" s="169"/>
    </row>
    <row r="34" spans="1:23" s="43" customFormat="1" ht="23.1" customHeight="1">
      <c r="A34" s="481"/>
      <c r="B34" s="376"/>
      <c r="C34" s="102"/>
      <c r="D34" s="874"/>
      <c r="E34" s="875"/>
      <c r="F34" s="875"/>
      <c r="G34" s="875"/>
      <c r="H34" s="875"/>
      <c r="I34" s="875"/>
      <c r="J34" s="875"/>
      <c r="K34" s="875"/>
      <c r="L34" s="271"/>
      <c r="M34" s="332"/>
      <c r="N34" s="149"/>
      <c r="O34" s="872" t="str">
        <f t="shared" si="0"/>
        <v/>
      </c>
      <c r="P34" s="873"/>
      <c r="Q34" s="871" t="str">
        <f t="shared" si="1"/>
        <v/>
      </c>
      <c r="R34" s="871"/>
      <c r="S34" s="871"/>
      <c r="T34" s="570"/>
      <c r="U34" s="474"/>
      <c r="W34" s="169"/>
    </row>
    <row r="35" spans="1:23" s="43" customFormat="1" ht="23.1" customHeight="1">
      <c r="A35" s="481"/>
      <c r="B35" s="376"/>
      <c r="C35" s="102"/>
      <c r="D35" s="874"/>
      <c r="E35" s="875"/>
      <c r="F35" s="875"/>
      <c r="G35" s="875"/>
      <c r="H35" s="875"/>
      <c r="I35" s="875"/>
      <c r="J35" s="875"/>
      <c r="K35" s="875"/>
      <c r="L35" s="271"/>
      <c r="M35" s="332"/>
      <c r="N35" s="149"/>
      <c r="O35" s="872" t="str">
        <f t="shared" si="0"/>
        <v/>
      </c>
      <c r="P35" s="873"/>
      <c r="Q35" s="871" t="str">
        <f t="shared" si="1"/>
        <v/>
      </c>
      <c r="R35" s="871"/>
      <c r="S35" s="871"/>
      <c r="T35" s="570"/>
      <c r="U35" s="474"/>
      <c r="W35" s="169"/>
    </row>
    <row r="36" spans="1:23" s="43" customFormat="1" ht="23.1" customHeight="1">
      <c r="A36" s="481"/>
      <c r="B36" s="376"/>
      <c r="C36" s="102"/>
      <c r="D36" s="874"/>
      <c r="E36" s="875"/>
      <c r="F36" s="875"/>
      <c r="G36" s="875"/>
      <c r="H36" s="875"/>
      <c r="I36" s="875"/>
      <c r="J36" s="875"/>
      <c r="K36" s="875"/>
      <c r="L36" s="271"/>
      <c r="M36" s="332"/>
      <c r="N36" s="149"/>
      <c r="O36" s="872" t="str">
        <f t="shared" si="0"/>
        <v/>
      </c>
      <c r="P36" s="873"/>
      <c r="Q36" s="871" t="str">
        <f t="shared" si="1"/>
        <v/>
      </c>
      <c r="R36" s="871"/>
      <c r="S36" s="871"/>
      <c r="T36" s="570"/>
      <c r="U36" s="474"/>
      <c r="W36" s="169"/>
    </row>
    <row r="37" spans="1:23" s="43" customFormat="1" ht="23.1" customHeight="1">
      <c r="A37" s="481"/>
      <c r="B37" s="376"/>
      <c r="C37" s="102"/>
      <c r="D37" s="874"/>
      <c r="E37" s="875"/>
      <c r="F37" s="875"/>
      <c r="G37" s="875"/>
      <c r="H37" s="875"/>
      <c r="I37" s="875"/>
      <c r="J37" s="875"/>
      <c r="K37" s="875"/>
      <c r="L37" s="271"/>
      <c r="M37" s="332"/>
      <c r="N37" s="149"/>
      <c r="O37" s="872" t="str">
        <f t="shared" si="0"/>
        <v/>
      </c>
      <c r="P37" s="873"/>
      <c r="Q37" s="871" t="str">
        <f t="shared" si="1"/>
        <v/>
      </c>
      <c r="R37" s="871"/>
      <c r="S37" s="871"/>
      <c r="T37" s="570"/>
      <c r="U37" s="474"/>
      <c r="W37" s="169"/>
    </row>
    <row r="38" spans="1:23" s="43" customFormat="1" ht="23.1" customHeight="1">
      <c r="A38" s="481"/>
      <c r="B38" s="376"/>
      <c r="C38" s="102"/>
      <c r="D38" s="874"/>
      <c r="E38" s="875"/>
      <c r="F38" s="875"/>
      <c r="G38" s="875"/>
      <c r="H38" s="875"/>
      <c r="I38" s="875"/>
      <c r="J38" s="875"/>
      <c r="K38" s="875"/>
      <c r="L38" s="271"/>
      <c r="M38" s="332"/>
      <c r="N38" s="149"/>
      <c r="O38" s="872" t="str">
        <f t="shared" si="0"/>
        <v/>
      </c>
      <c r="P38" s="873"/>
      <c r="Q38" s="871" t="str">
        <f t="shared" si="1"/>
        <v/>
      </c>
      <c r="R38" s="871"/>
      <c r="S38" s="871"/>
      <c r="T38" s="570"/>
      <c r="U38" s="474"/>
      <c r="W38" s="169"/>
    </row>
    <row r="39" spans="1:23" s="43" customFormat="1" ht="23.1" customHeight="1">
      <c r="A39" s="481"/>
      <c r="B39" s="376"/>
      <c r="C39" s="102"/>
      <c r="D39" s="874"/>
      <c r="E39" s="875"/>
      <c r="F39" s="875"/>
      <c r="G39" s="875"/>
      <c r="H39" s="875"/>
      <c r="I39" s="875"/>
      <c r="J39" s="875"/>
      <c r="K39" s="875"/>
      <c r="L39" s="271"/>
      <c r="M39" s="332"/>
      <c r="N39" s="149"/>
      <c r="O39" s="872" t="str">
        <f t="shared" si="0"/>
        <v/>
      </c>
      <c r="P39" s="873"/>
      <c r="Q39" s="871" t="str">
        <f t="shared" si="1"/>
        <v/>
      </c>
      <c r="R39" s="871"/>
      <c r="S39" s="871"/>
      <c r="T39" s="570"/>
      <c r="U39" s="474"/>
      <c r="W39" s="169"/>
    </row>
    <row r="40" spans="1:23" s="43" customFormat="1" ht="23.1" customHeight="1">
      <c r="A40" s="481"/>
      <c r="B40" s="376"/>
      <c r="C40" s="102"/>
      <c r="D40" s="874"/>
      <c r="E40" s="875"/>
      <c r="F40" s="875"/>
      <c r="G40" s="875"/>
      <c r="H40" s="875"/>
      <c r="I40" s="875"/>
      <c r="J40" s="875"/>
      <c r="K40" s="875"/>
      <c r="L40" s="271"/>
      <c r="M40" s="332"/>
      <c r="N40" s="149"/>
      <c r="O40" s="872" t="str">
        <f t="shared" si="0"/>
        <v/>
      </c>
      <c r="P40" s="873"/>
      <c r="Q40" s="871" t="str">
        <f t="shared" si="1"/>
        <v/>
      </c>
      <c r="R40" s="871"/>
      <c r="S40" s="871"/>
      <c r="T40" s="570"/>
      <c r="U40" s="474"/>
      <c r="W40" s="169"/>
    </row>
    <row r="41" spans="1:23" s="43" customFormat="1" ht="23.1" customHeight="1">
      <c r="A41" s="481"/>
      <c r="B41" s="376"/>
      <c r="C41" s="102"/>
      <c r="D41" s="874"/>
      <c r="E41" s="875"/>
      <c r="F41" s="875"/>
      <c r="G41" s="875"/>
      <c r="H41" s="875"/>
      <c r="I41" s="875"/>
      <c r="J41" s="875"/>
      <c r="K41" s="875"/>
      <c r="L41" s="271"/>
      <c r="M41" s="332"/>
      <c r="N41" s="149"/>
      <c r="O41" s="872" t="str">
        <f t="shared" si="0"/>
        <v/>
      </c>
      <c r="P41" s="873"/>
      <c r="Q41" s="871" t="str">
        <f t="shared" si="1"/>
        <v/>
      </c>
      <c r="R41" s="871"/>
      <c r="S41" s="871"/>
      <c r="T41" s="570"/>
      <c r="U41" s="474"/>
      <c r="W41" s="169"/>
    </row>
    <row r="42" spans="1:23" s="43" customFormat="1" ht="23.1" customHeight="1">
      <c r="A42" s="481"/>
      <c r="B42" s="376"/>
      <c r="C42" s="102"/>
      <c r="D42" s="874"/>
      <c r="E42" s="875"/>
      <c r="F42" s="875"/>
      <c r="G42" s="875"/>
      <c r="H42" s="875"/>
      <c r="I42" s="875"/>
      <c r="J42" s="875"/>
      <c r="K42" s="875"/>
      <c r="L42" s="271"/>
      <c r="M42" s="332"/>
      <c r="N42" s="149"/>
      <c r="O42" s="872" t="str">
        <f t="shared" si="0"/>
        <v/>
      </c>
      <c r="P42" s="873"/>
      <c r="Q42" s="871" t="str">
        <f t="shared" si="1"/>
        <v/>
      </c>
      <c r="R42" s="871"/>
      <c r="S42" s="871"/>
      <c r="T42" s="570"/>
      <c r="U42" s="474"/>
      <c r="W42" s="169"/>
    </row>
    <row r="43" spans="1:23" s="43" customFormat="1" ht="23.1" customHeight="1">
      <c r="A43" s="481"/>
      <c r="B43" s="376"/>
      <c r="C43" s="102"/>
      <c r="D43" s="874"/>
      <c r="E43" s="875"/>
      <c r="F43" s="875"/>
      <c r="G43" s="875"/>
      <c r="H43" s="875"/>
      <c r="I43" s="875"/>
      <c r="J43" s="875"/>
      <c r="K43" s="875"/>
      <c r="L43" s="271"/>
      <c r="M43" s="332"/>
      <c r="N43" s="149"/>
      <c r="O43" s="872" t="str">
        <f t="shared" si="0"/>
        <v/>
      </c>
      <c r="P43" s="873"/>
      <c r="Q43" s="871" t="str">
        <f t="shared" si="1"/>
        <v/>
      </c>
      <c r="R43" s="871"/>
      <c r="S43" s="871"/>
      <c r="T43" s="570"/>
      <c r="U43" s="474"/>
      <c r="W43" s="169"/>
    </row>
    <row r="44" spans="1:23" s="43" customFormat="1" ht="23.1" customHeight="1">
      <c r="A44" s="481"/>
      <c r="B44" s="376"/>
      <c r="C44" s="102"/>
      <c r="D44" s="874"/>
      <c r="E44" s="875"/>
      <c r="F44" s="875"/>
      <c r="G44" s="875"/>
      <c r="H44" s="875"/>
      <c r="I44" s="875"/>
      <c r="J44" s="875"/>
      <c r="K44" s="875"/>
      <c r="L44" s="271"/>
      <c r="M44" s="332"/>
      <c r="N44" s="149"/>
      <c r="O44" s="872" t="str">
        <f t="shared" si="0"/>
        <v/>
      </c>
      <c r="P44" s="873"/>
      <c r="Q44" s="871" t="str">
        <f t="shared" si="1"/>
        <v/>
      </c>
      <c r="R44" s="871"/>
      <c r="S44" s="871"/>
      <c r="T44" s="570"/>
      <c r="U44" s="474"/>
      <c r="W44" s="169"/>
    </row>
    <row r="45" spans="1:23" s="43" customFormat="1" ht="23.1" customHeight="1">
      <c r="A45" s="481"/>
      <c r="B45" s="376"/>
      <c r="C45" s="102"/>
      <c r="D45" s="874"/>
      <c r="E45" s="875"/>
      <c r="F45" s="875"/>
      <c r="G45" s="875"/>
      <c r="H45" s="875"/>
      <c r="I45" s="875"/>
      <c r="J45" s="875"/>
      <c r="K45" s="875"/>
      <c r="L45" s="271"/>
      <c r="M45" s="332"/>
      <c r="N45" s="149"/>
      <c r="O45" s="872" t="str">
        <f t="shared" si="0"/>
        <v/>
      </c>
      <c r="P45" s="873"/>
      <c r="Q45" s="871" t="str">
        <f t="shared" si="1"/>
        <v/>
      </c>
      <c r="R45" s="871"/>
      <c r="S45" s="871"/>
      <c r="T45" s="570"/>
      <c r="U45" s="474"/>
      <c r="W45" s="169"/>
    </row>
    <row r="46" spans="1:23" s="43" customFormat="1" ht="23.1" customHeight="1">
      <c r="A46" s="481"/>
      <c r="B46" s="376"/>
      <c r="C46" s="102"/>
      <c r="D46" s="874"/>
      <c r="E46" s="875"/>
      <c r="F46" s="875"/>
      <c r="G46" s="875"/>
      <c r="H46" s="875"/>
      <c r="I46" s="875"/>
      <c r="J46" s="875"/>
      <c r="K46" s="875"/>
      <c r="L46" s="271"/>
      <c r="M46" s="332"/>
      <c r="N46" s="149"/>
      <c r="O46" s="872" t="str">
        <f t="shared" si="0"/>
        <v/>
      </c>
      <c r="P46" s="873"/>
      <c r="Q46" s="871" t="str">
        <f t="shared" si="1"/>
        <v/>
      </c>
      <c r="R46" s="871"/>
      <c r="S46" s="871"/>
      <c r="T46" s="570"/>
      <c r="U46" s="474"/>
      <c r="W46" s="169"/>
    </row>
    <row r="47" spans="1:23" s="43" customFormat="1" ht="23.1" customHeight="1">
      <c r="A47" s="481"/>
      <c r="B47" s="376"/>
      <c r="C47" s="102"/>
      <c r="D47" s="874"/>
      <c r="E47" s="875"/>
      <c r="F47" s="875"/>
      <c r="G47" s="875"/>
      <c r="H47" s="875"/>
      <c r="I47" s="875"/>
      <c r="J47" s="875"/>
      <c r="K47" s="875"/>
      <c r="L47" s="271"/>
      <c r="M47" s="332"/>
      <c r="N47" s="149"/>
      <c r="O47" s="872" t="str">
        <f t="shared" si="0"/>
        <v/>
      </c>
      <c r="P47" s="873"/>
      <c r="Q47" s="871" t="str">
        <f t="shared" si="1"/>
        <v/>
      </c>
      <c r="R47" s="871"/>
      <c r="S47" s="871"/>
      <c r="T47" s="570"/>
      <c r="U47" s="474"/>
      <c r="W47" s="169"/>
    </row>
    <row r="48" spans="1:23" s="43" customFormat="1" ht="23.1" customHeight="1">
      <c r="A48" s="481"/>
      <c r="B48" s="376"/>
      <c r="C48" s="102"/>
      <c r="D48" s="874"/>
      <c r="E48" s="875"/>
      <c r="F48" s="875"/>
      <c r="G48" s="875"/>
      <c r="H48" s="875"/>
      <c r="I48" s="875"/>
      <c r="J48" s="875"/>
      <c r="K48" s="875"/>
      <c r="L48" s="271"/>
      <c r="M48" s="332"/>
      <c r="N48" s="149"/>
      <c r="O48" s="872" t="str">
        <f t="shared" si="0"/>
        <v/>
      </c>
      <c r="P48" s="873"/>
      <c r="Q48" s="871" t="str">
        <f t="shared" si="1"/>
        <v/>
      </c>
      <c r="R48" s="871"/>
      <c r="S48" s="871"/>
      <c r="T48" s="570"/>
      <c r="U48" s="474"/>
      <c r="W48" s="169"/>
    </row>
    <row r="49" spans="1:248" s="43" customFormat="1" ht="23.1" customHeight="1">
      <c r="A49" s="481"/>
      <c r="B49" s="376"/>
      <c r="C49" s="102"/>
      <c r="D49" s="874"/>
      <c r="E49" s="875"/>
      <c r="F49" s="875"/>
      <c r="G49" s="875"/>
      <c r="H49" s="875"/>
      <c r="I49" s="875"/>
      <c r="J49" s="875"/>
      <c r="K49" s="875"/>
      <c r="L49" s="271"/>
      <c r="M49" s="332"/>
      <c r="N49" s="149"/>
      <c r="O49" s="872" t="str">
        <f t="shared" si="0"/>
        <v/>
      </c>
      <c r="P49" s="873"/>
      <c r="Q49" s="871" t="str">
        <f t="shared" si="1"/>
        <v/>
      </c>
      <c r="R49" s="871"/>
      <c r="S49" s="871"/>
      <c r="T49" s="570"/>
      <c r="U49" s="474"/>
      <c r="W49" s="169"/>
    </row>
    <row r="50" spans="1:248" s="43" customFormat="1" ht="23.1" customHeight="1">
      <c r="A50" s="481"/>
      <c r="B50" s="376"/>
      <c r="C50" s="102"/>
      <c r="D50" s="874"/>
      <c r="E50" s="875"/>
      <c r="F50" s="875"/>
      <c r="G50" s="875"/>
      <c r="H50" s="875"/>
      <c r="I50" s="875"/>
      <c r="J50" s="875"/>
      <c r="K50" s="875"/>
      <c r="L50" s="271"/>
      <c r="M50" s="332"/>
      <c r="N50" s="149"/>
      <c r="O50" s="872" t="str">
        <f t="shared" si="0"/>
        <v/>
      </c>
      <c r="P50" s="873"/>
      <c r="Q50" s="871" t="str">
        <f t="shared" si="1"/>
        <v/>
      </c>
      <c r="R50" s="871"/>
      <c r="S50" s="871"/>
      <c r="T50" s="570"/>
      <c r="U50" s="474"/>
      <c r="W50" s="169"/>
    </row>
    <row r="51" spans="1:248" s="43" customFormat="1" ht="23.1" customHeight="1">
      <c r="A51" s="481"/>
      <c r="B51" s="376"/>
      <c r="C51" s="102"/>
      <c r="D51" s="874"/>
      <c r="E51" s="875"/>
      <c r="F51" s="875"/>
      <c r="G51" s="875"/>
      <c r="H51" s="875"/>
      <c r="I51" s="875"/>
      <c r="J51" s="875"/>
      <c r="K51" s="882"/>
      <c r="L51" s="271"/>
      <c r="M51" s="332"/>
      <c r="N51" s="149"/>
      <c r="O51" s="872" t="str">
        <f t="shared" si="0"/>
        <v/>
      </c>
      <c r="P51" s="873"/>
      <c r="Q51" s="871" t="str">
        <f t="shared" si="1"/>
        <v/>
      </c>
      <c r="R51" s="871"/>
      <c r="S51" s="871"/>
      <c r="T51" s="570"/>
      <c r="U51" s="474"/>
      <c r="W51" s="169"/>
    </row>
    <row r="52" spans="1:248" s="43" customFormat="1" ht="23.1" customHeight="1">
      <c r="A52" s="481"/>
      <c r="B52" s="376"/>
      <c r="C52" s="102"/>
      <c r="D52" s="874"/>
      <c r="E52" s="875"/>
      <c r="F52" s="875"/>
      <c r="G52" s="875"/>
      <c r="H52" s="875"/>
      <c r="I52" s="875"/>
      <c r="J52" s="875"/>
      <c r="K52" s="875"/>
      <c r="L52" s="271"/>
      <c r="M52" s="332"/>
      <c r="N52" s="149"/>
      <c r="O52" s="872" t="str">
        <f t="shared" si="0"/>
        <v/>
      </c>
      <c r="P52" s="873"/>
      <c r="Q52" s="871" t="str">
        <f t="shared" si="1"/>
        <v/>
      </c>
      <c r="R52" s="871"/>
      <c r="S52" s="871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874"/>
      <c r="E53" s="875"/>
      <c r="F53" s="875"/>
      <c r="G53" s="875"/>
      <c r="H53" s="875"/>
      <c r="I53" s="875"/>
      <c r="J53" s="875"/>
      <c r="K53" s="875"/>
      <c r="L53" s="271"/>
      <c r="M53" s="332"/>
      <c r="N53" s="149"/>
      <c r="O53" s="872" t="str">
        <f t="shared" si="0"/>
        <v/>
      </c>
      <c r="P53" s="873"/>
      <c r="Q53" s="871" t="str">
        <f t="shared" si="1"/>
        <v/>
      </c>
      <c r="R53" s="871"/>
      <c r="S53" s="871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874"/>
      <c r="E54" s="875"/>
      <c r="F54" s="875"/>
      <c r="G54" s="875"/>
      <c r="H54" s="875"/>
      <c r="I54" s="875"/>
      <c r="J54" s="875"/>
      <c r="K54" s="875"/>
      <c r="L54" s="271"/>
      <c r="M54" s="332"/>
      <c r="N54" s="149"/>
      <c r="O54" s="872" t="str">
        <f t="shared" si="0"/>
        <v/>
      </c>
      <c r="P54" s="873"/>
      <c r="Q54" s="871" t="str">
        <f t="shared" si="1"/>
        <v/>
      </c>
      <c r="R54" s="871"/>
      <c r="S54" s="871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874"/>
      <c r="E55" s="875"/>
      <c r="F55" s="875"/>
      <c r="G55" s="875"/>
      <c r="H55" s="875"/>
      <c r="I55" s="875"/>
      <c r="J55" s="875"/>
      <c r="K55" s="875"/>
      <c r="L55" s="271"/>
      <c r="M55" s="332"/>
      <c r="N55" s="149"/>
      <c r="O55" s="872" t="str">
        <f t="shared" si="0"/>
        <v/>
      </c>
      <c r="P55" s="873"/>
      <c r="Q55" s="871" t="str">
        <f t="shared" si="1"/>
        <v/>
      </c>
      <c r="R55" s="871"/>
      <c r="S55" s="871"/>
      <c r="T55" s="570"/>
      <c r="U55" s="474"/>
      <c r="V55" s="250"/>
      <c r="W55" s="662"/>
      <c r="X55" s="250"/>
    </row>
    <row r="56" spans="1:248" s="43" customFormat="1" ht="23.1" customHeight="1">
      <c r="A56" s="481"/>
      <c r="B56" s="376"/>
      <c r="C56" s="102"/>
      <c r="D56" s="874"/>
      <c r="E56" s="875"/>
      <c r="F56" s="875"/>
      <c r="G56" s="875"/>
      <c r="H56" s="875"/>
      <c r="I56" s="875"/>
      <c r="J56" s="875"/>
      <c r="K56" s="875"/>
      <c r="L56" s="271"/>
      <c r="M56" s="332"/>
      <c r="N56" s="149"/>
      <c r="O56" s="872" t="str">
        <f t="shared" si="0"/>
        <v/>
      </c>
      <c r="P56" s="873"/>
      <c r="Q56" s="871" t="str">
        <f t="shared" si="1"/>
        <v/>
      </c>
      <c r="R56" s="871"/>
      <c r="S56" s="871"/>
      <c r="T56" s="570"/>
      <c r="U56" s="474"/>
      <c r="V56" s="250"/>
      <c r="W56" s="662"/>
      <c r="X56" s="250"/>
    </row>
    <row r="57" spans="1:248" s="43" customFormat="1" ht="23.1" customHeight="1">
      <c r="A57" s="481"/>
      <c r="B57" s="376"/>
      <c r="C57" s="102"/>
      <c r="D57" s="874"/>
      <c r="E57" s="875"/>
      <c r="F57" s="875"/>
      <c r="G57" s="875"/>
      <c r="H57" s="875"/>
      <c r="I57" s="875"/>
      <c r="J57" s="875"/>
      <c r="K57" s="875"/>
      <c r="L57" s="271"/>
      <c r="M57" s="332"/>
      <c r="N57" s="149"/>
      <c r="O57" s="872" t="str">
        <f t="shared" si="0"/>
        <v/>
      </c>
      <c r="P57" s="873"/>
      <c r="Q57" s="871" t="str">
        <f t="shared" si="1"/>
        <v/>
      </c>
      <c r="R57" s="871"/>
      <c r="S57" s="871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874"/>
      <c r="E58" s="875"/>
      <c r="F58" s="875"/>
      <c r="G58" s="875"/>
      <c r="H58" s="875"/>
      <c r="I58" s="875"/>
      <c r="J58" s="875"/>
      <c r="K58" s="875"/>
      <c r="L58" s="271"/>
      <c r="M58" s="332"/>
      <c r="N58" s="149"/>
      <c r="O58" s="872" t="str">
        <f t="shared" si="0"/>
        <v/>
      </c>
      <c r="P58" s="873"/>
      <c r="Q58" s="871" t="str">
        <f t="shared" si="1"/>
        <v/>
      </c>
      <c r="R58" s="871"/>
      <c r="S58" s="871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874"/>
      <c r="E59" s="875"/>
      <c r="F59" s="875"/>
      <c r="G59" s="875"/>
      <c r="H59" s="875"/>
      <c r="I59" s="875"/>
      <c r="J59" s="875"/>
      <c r="K59" s="875"/>
      <c r="L59" s="271"/>
      <c r="M59" s="332"/>
      <c r="N59" s="149"/>
      <c r="O59" s="872" t="str">
        <f t="shared" si="0"/>
        <v/>
      </c>
      <c r="P59" s="873"/>
      <c r="Q59" s="871" t="str">
        <f t="shared" si="1"/>
        <v/>
      </c>
      <c r="R59" s="871"/>
      <c r="S59" s="871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874"/>
      <c r="E60" s="875"/>
      <c r="F60" s="875"/>
      <c r="G60" s="875"/>
      <c r="H60" s="875"/>
      <c r="I60" s="875"/>
      <c r="J60" s="875"/>
      <c r="K60" s="875"/>
      <c r="L60" s="271"/>
      <c r="M60" s="332"/>
      <c r="N60" s="149"/>
      <c r="O60" s="872" t="str">
        <f t="shared" si="0"/>
        <v/>
      </c>
      <c r="P60" s="873"/>
      <c r="Q60" s="871" t="str">
        <f t="shared" si="1"/>
        <v/>
      </c>
      <c r="R60" s="871"/>
      <c r="S60" s="871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874"/>
      <c r="E61" s="875"/>
      <c r="F61" s="875"/>
      <c r="G61" s="875"/>
      <c r="H61" s="875"/>
      <c r="I61" s="875"/>
      <c r="J61" s="875"/>
      <c r="K61" s="875"/>
      <c r="L61" s="271"/>
      <c r="M61" s="332"/>
      <c r="N61" s="149"/>
      <c r="O61" s="872" t="str">
        <f t="shared" si="0"/>
        <v/>
      </c>
      <c r="P61" s="873"/>
      <c r="Q61" s="871" t="str">
        <f t="shared" si="1"/>
        <v/>
      </c>
      <c r="R61" s="871"/>
      <c r="S61" s="871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822" t="s">
        <v>260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4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924" t="s">
        <v>258</v>
      </c>
      <c r="C64" s="925"/>
      <c r="D64" s="925"/>
      <c r="E64" s="925"/>
      <c r="F64" s="925"/>
      <c r="G64" s="925"/>
      <c r="H64" s="925"/>
      <c r="I64" s="925"/>
      <c r="J64" s="925"/>
      <c r="K64" s="925"/>
      <c r="L64" s="925"/>
      <c r="M64" s="925"/>
      <c r="N64" s="925"/>
      <c r="O64" s="925"/>
      <c r="P64" s="925"/>
      <c r="Q64" s="925"/>
      <c r="R64" s="925"/>
      <c r="S64" s="925"/>
      <c r="T64" s="926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 AGOSTO DE 2014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923"/>
      <c r="N65" s="923"/>
      <c r="O65" s="923"/>
      <c r="P65" s="923"/>
      <c r="Q65" s="923"/>
      <c r="R65" s="923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906" t="s">
        <v>1</v>
      </c>
      <c r="C67" s="888" t="s">
        <v>7</v>
      </c>
      <c r="D67" s="890" t="s">
        <v>8</v>
      </c>
      <c r="E67" s="891"/>
      <c r="F67" s="891"/>
      <c r="G67" s="891"/>
      <c r="H67" s="891"/>
      <c r="I67" s="891"/>
      <c r="J67" s="891"/>
      <c r="K67" s="892"/>
      <c r="L67" s="897" t="s">
        <v>179</v>
      </c>
      <c r="M67" s="847" t="s">
        <v>80</v>
      </c>
      <c r="N67" s="897" t="s">
        <v>3</v>
      </c>
      <c r="O67" s="898" t="s">
        <v>180</v>
      </c>
      <c r="P67" s="900"/>
      <c r="Q67" s="898" t="s">
        <v>181</v>
      </c>
      <c r="R67" s="899"/>
      <c r="S67" s="900"/>
      <c r="T67" s="883" t="s">
        <v>2</v>
      </c>
      <c r="U67" s="472"/>
      <c r="W67" s="169"/>
    </row>
    <row r="68" spans="1:248" s="42" customFormat="1" ht="20.25" customHeight="1" thickBot="1">
      <c r="A68" s="354"/>
      <c r="B68" s="907"/>
      <c r="C68" s="889"/>
      <c r="D68" s="893"/>
      <c r="E68" s="894"/>
      <c r="F68" s="894"/>
      <c r="G68" s="894"/>
      <c r="H68" s="894"/>
      <c r="I68" s="894"/>
      <c r="J68" s="894"/>
      <c r="K68" s="895"/>
      <c r="L68" s="908"/>
      <c r="M68" s="896"/>
      <c r="N68" s="896"/>
      <c r="O68" s="927"/>
      <c r="P68" s="928"/>
      <c r="Q68" s="901"/>
      <c r="R68" s="902"/>
      <c r="S68" s="903"/>
      <c r="T68" s="884"/>
      <c r="U68" s="473"/>
      <c r="V68" s="100"/>
      <c r="W68" s="101"/>
    </row>
    <row r="69" spans="1:248" s="43" customFormat="1" ht="23.1" customHeight="1">
      <c r="A69" s="344"/>
      <c r="B69" s="377"/>
      <c r="C69" s="102"/>
      <c r="D69" s="904"/>
      <c r="E69" s="905"/>
      <c r="F69" s="905"/>
      <c r="G69" s="905"/>
      <c r="H69" s="905"/>
      <c r="I69" s="905"/>
      <c r="J69" s="905"/>
      <c r="K69" s="905"/>
      <c r="L69" s="271"/>
      <c r="M69" s="332"/>
      <c r="N69" s="333"/>
      <c r="O69" s="872" t="str">
        <f t="shared" ref="O69:O115" si="2">IF(C69*N69=0,"",C69*N69)</f>
        <v/>
      </c>
      <c r="P69" s="873"/>
      <c r="Q69" s="871" t="str">
        <f>IF(ISERROR(INDEX($W$22:$W$27,MATCH(M69,$V$22:$V$27,0))*O69),"",INDEX($W$22:$W$27,MATCH(M69,$V$22:$V$27,0))*O69)</f>
        <v/>
      </c>
      <c r="R69" s="871"/>
      <c r="S69" s="871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874"/>
      <c r="E70" s="875"/>
      <c r="F70" s="875"/>
      <c r="G70" s="875"/>
      <c r="H70" s="875"/>
      <c r="I70" s="875"/>
      <c r="J70" s="875"/>
      <c r="K70" s="875"/>
      <c r="L70" s="271"/>
      <c r="M70" s="332"/>
      <c r="N70" s="149"/>
      <c r="O70" s="912" t="str">
        <f t="shared" si="2"/>
        <v/>
      </c>
      <c r="P70" s="913"/>
      <c r="Q70" s="871" t="str">
        <f t="shared" ref="Q70:Q115" si="3">IF(ISERROR(INDEX($W$22:$W$27,MATCH(M70,$V$22:$V$27,0))*O70),"",INDEX($W$22:$W$27,MATCH(M70,$V$22:$V$27,0))*O70)</f>
        <v/>
      </c>
      <c r="R70" s="871"/>
      <c r="S70" s="871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874"/>
      <c r="E71" s="875"/>
      <c r="F71" s="875"/>
      <c r="G71" s="875"/>
      <c r="H71" s="875"/>
      <c r="I71" s="875"/>
      <c r="J71" s="875"/>
      <c r="K71" s="875"/>
      <c r="L71" s="271"/>
      <c r="M71" s="332"/>
      <c r="N71" s="149"/>
      <c r="O71" s="912" t="str">
        <f t="shared" si="2"/>
        <v/>
      </c>
      <c r="P71" s="913"/>
      <c r="Q71" s="871" t="str">
        <f t="shared" si="3"/>
        <v/>
      </c>
      <c r="R71" s="871"/>
      <c r="S71" s="871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874"/>
      <c r="E72" s="875"/>
      <c r="F72" s="875"/>
      <c r="G72" s="875"/>
      <c r="H72" s="875"/>
      <c r="I72" s="875"/>
      <c r="J72" s="875"/>
      <c r="K72" s="875"/>
      <c r="L72" s="271"/>
      <c r="M72" s="332"/>
      <c r="N72" s="149"/>
      <c r="O72" s="912" t="str">
        <f t="shared" si="2"/>
        <v/>
      </c>
      <c r="P72" s="913"/>
      <c r="Q72" s="871" t="str">
        <f t="shared" si="3"/>
        <v/>
      </c>
      <c r="R72" s="871"/>
      <c r="S72" s="871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874"/>
      <c r="E73" s="875"/>
      <c r="F73" s="875"/>
      <c r="G73" s="875"/>
      <c r="H73" s="875"/>
      <c r="I73" s="875"/>
      <c r="J73" s="875"/>
      <c r="K73" s="875"/>
      <c r="L73" s="271"/>
      <c r="M73" s="332"/>
      <c r="N73" s="149"/>
      <c r="O73" s="912" t="str">
        <f t="shared" si="2"/>
        <v/>
      </c>
      <c r="P73" s="913"/>
      <c r="Q73" s="871" t="str">
        <f t="shared" si="3"/>
        <v/>
      </c>
      <c r="R73" s="871"/>
      <c r="S73" s="871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874"/>
      <c r="E74" s="875"/>
      <c r="F74" s="875"/>
      <c r="G74" s="875"/>
      <c r="H74" s="875"/>
      <c r="I74" s="875"/>
      <c r="J74" s="875"/>
      <c r="K74" s="875"/>
      <c r="L74" s="271"/>
      <c r="M74" s="332"/>
      <c r="N74" s="149"/>
      <c r="O74" s="912" t="str">
        <f t="shared" si="2"/>
        <v/>
      </c>
      <c r="P74" s="913"/>
      <c r="Q74" s="871" t="str">
        <f t="shared" si="3"/>
        <v/>
      </c>
      <c r="R74" s="871"/>
      <c r="S74" s="871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874"/>
      <c r="E75" s="875"/>
      <c r="F75" s="875"/>
      <c r="G75" s="875"/>
      <c r="H75" s="875"/>
      <c r="I75" s="875"/>
      <c r="J75" s="875"/>
      <c r="K75" s="875"/>
      <c r="L75" s="271"/>
      <c r="M75" s="332"/>
      <c r="N75" s="149"/>
      <c r="O75" s="912" t="str">
        <f t="shared" si="2"/>
        <v/>
      </c>
      <c r="P75" s="913"/>
      <c r="Q75" s="871" t="str">
        <f t="shared" si="3"/>
        <v/>
      </c>
      <c r="R75" s="871"/>
      <c r="S75" s="871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874"/>
      <c r="E76" s="875"/>
      <c r="F76" s="875"/>
      <c r="G76" s="875"/>
      <c r="H76" s="875"/>
      <c r="I76" s="875"/>
      <c r="J76" s="875"/>
      <c r="K76" s="882"/>
      <c r="L76" s="271"/>
      <c r="M76" s="332"/>
      <c r="N76" s="149"/>
      <c r="O76" s="912" t="str">
        <f t="shared" si="2"/>
        <v/>
      </c>
      <c r="P76" s="913"/>
      <c r="Q76" s="871" t="str">
        <f t="shared" si="3"/>
        <v/>
      </c>
      <c r="R76" s="871"/>
      <c r="S76" s="871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874"/>
      <c r="E77" s="875"/>
      <c r="F77" s="875"/>
      <c r="G77" s="875"/>
      <c r="H77" s="875"/>
      <c r="I77" s="875"/>
      <c r="J77" s="875"/>
      <c r="K77" s="875"/>
      <c r="L77" s="271"/>
      <c r="M77" s="332"/>
      <c r="N77" s="149"/>
      <c r="O77" s="912" t="str">
        <f t="shared" si="2"/>
        <v/>
      </c>
      <c r="P77" s="913"/>
      <c r="Q77" s="871" t="str">
        <f t="shared" si="3"/>
        <v/>
      </c>
      <c r="R77" s="871"/>
      <c r="S77" s="871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874"/>
      <c r="E78" s="875"/>
      <c r="F78" s="875"/>
      <c r="G78" s="875"/>
      <c r="H78" s="875"/>
      <c r="I78" s="875"/>
      <c r="J78" s="875"/>
      <c r="K78" s="875"/>
      <c r="L78" s="271"/>
      <c r="M78" s="332"/>
      <c r="N78" s="149"/>
      <c r="O78" s="912" t="str">
        <f t="shared" si="2"/>
        <v/>
      </c>
      <c r="P78" s="913"/>
      <c r="Q78" s="871" t="str">
        <f t="shared" si="3"/>
        <v/>
      </c>
      <c r="R78" s="871"/>
      <c r="S78" s="871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874"/>
      <c r="E79" s="875"/>
      <c r="F79" s="875"/>
      <c r="G79" s="875"/>
      <c r="H79" s="875"/>
      <c r="I79" s="875"/>
      <c r="J79" s="875"/>
      <c r="K79" s="875"/>
      <c r="L79" s="271"/>
      <c r="M79" s="332"/>
      <c r="N79" s="149"/>
      <c r="O79" s="912" t="str">
        <f t="shared" si="2"/>
        <v/>
      </c>
      <c r="P79" s="913"/>
      <c r="Q79" s="871" t="str">
        <f t="shared" si="3"/>
        <v/>
      </c>
      <c r="R79" s="871"/>
      <c r="S79" s="871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874"/>
      <c r="E80" s="875"/>
      <c r="F80" s="875"/>
      <c r="G80" s="875"/>
      <c r="H80" s="875"/>
      <c r="I80" s="875"/>
      <c r="J80" s="875"/>
      <c r="K80" s="875"/>
      <c r="L80" s="271"/>
      <c r="M80" s="332"/>
      <c r="N80" s="149"/>
      <c r="O80" s="912" t="str">
        <f t="shared" si="2"/>
        <v/>
      </c>
      <c r="P80" s="913"/>
      <c r="Q80" s="871" t="str">
        <f t="shared" si="3"/>
        <v/>
      </c>
      <c r="R80" s="871"/>
      <c r="S80" s="871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874"/>
      <c r="E81" s="875"/>
      <c r="F81" s="875"/>
      <c r="G81" s="875"/>
      <c r="H81" s="875"/>
      <c r="I81" s="875"/>
      <c r="J81" s="875"/>
      <c r="K81" s="875"/>
      <c r="L81" s="271"/>
      <c r="M81" s="332"/>
      <c r="N81" s="149"/>
      <c r="O81" s="912" t="str">
        <f t="shared" si="2"/>
        <v/>
      </c>
      <c r="P81" s="913"/>
      <c r="Q81" s="871" t="str">
        <f t="shared" si="3"/>
        <v/>
      </c>
      <c r="R81" s="871"/>
      <c r="S81" s="871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874"/>
      <c r="E82" s="875"/>
      <c r="F82" s="875"/>
      <c r="G82" s="875"/>
      <c r="H82" s="875"/>
      <c r="I82" s="875"/>
      <c r="J82" s="875"/>
      <c r="K82" s="875"/>
      <c r="L82" s="271"/>
      <c r="M82" s="332"/>
      <c r="N82" s="149"/>
      <c r="O82" s="912" t="str">
        <f t="shared" si="2"/>
        <v/>
      </c>
      <c r="P82" s="913"/>
      <c r="Q82" s="871" t="str">
        <f t="shared" si="3"/>
        <v/>
      </c>
      <c r="R82" s="871"/>
      <c r="S82" s="871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874"/>
      <c r="E83" s="875"/>
      <c r="F83" s="875"/>
      <c r="G83" s="875"/>
      <c r="H83" s="875"/>
      <c r="I83" s="875"/>
      <c r="J83" s="875"/>
      <c r="K83" s="875"/>
      <c r="L83" s="271"/>
      <c r="M83" s="332"/>
      <c r="N83" s="149"/>
      <c r="O83" s="912" t="str">
        <f t="shared" si="2"/>
        <v/>
      </c>
      <c r="P83" s="913"/>
      <c r="Q83" s="871" t="str">
        <f t="shared" si="3"/>
        <v/>
      </c>
      <c r="R83" s="871"/>
      <c r="S83" s="871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874"/>
      <c r="E84" s="875"/>
      <c r="F84" s="875"/>
      <c r="G84" s="875"/>
      <c r="H84" s="875"/>
      <c r="I84" s="875"/>
      <c r="J84" s="875"/>
      <c r="K84" s="875"/>
      <c r="L84" s="271"/>
      <c r="M84" s="332"/>
      <c r="N84" s="149"/>
      <c r="O84" s="912" t="str">
        <f t="shared" si="2"/>
        <v/>
      </c>
      <c r="P84" s="913"/>
      <c r="Q84" s="871" t="str">
        <f t="shared" si="3"/>
        <v/>
      </c>
      <c r="R84" s="871"/>
      <c r="S84" s="871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874"/>
      <c r="E85" s="875"/>
      <c r="F85" s="875"/>
      <c r="G85" s="875"/>
      <c r="H85" s="875"/>
      <c r="I85" s="875"/>
      <c r="J85" s="875"/>
      <c r="K85" s="875"/>
      <c r="L85" s="271"/>
      <c r="M85" s="332"/>
      <c r="N85" s="149"/>
      <c r="O85" s="912" t="str">
        <f t="shared" si="2"/>
        <v/>
      </c>
      <c r="P85" s="913"/>
      <c r="Q85" s="871" t="str">
        <f t="shared" si="3"/>
        <v/>
      </c>
      <c r="R85" s="871"/>
      <c r="S85" s="871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874"/>
      <c r="E86" s="875"/>
      <c r="F86" s="875"/>
      <c r="G86" s="875"/>
      <c r="H86" s="875"/>
      <c r="I86" s="875"/>
      <c r="J86" s="875"/>
      <c r="K86" s="875"/>
      <c r="L86" s="271"/>
      <c r="M86" s="332"/>
      <c r="N86" s="149"/>
      <c r="O86" s="912" t="str">
        <f t="shared" si="2"/>
        <v/>
      </c>
      <c r="P86" s="913"/>
      <c r="Q86" s="871" t="str">
        <f t="shared" si="3"/>
        <v/>
      </c>
      <c r="R86" s="871"/>
      <c r="S86" s="871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874"/>
      <c r="E87" s="875"/>
      <c r="F87" s="875"/>
      <c r="G87" s="875"/>
      <c r="H87" s="875"/>
      <c r="I87" s="875"/>
      <c r="J87" s="875"/>
      <c r="K87" s="875"/>
      <c r="L87" s="271"/>
      <c r="M87" s="332"/>
      <c r="N87" s="149"/>
      <c r="O87" s="912" t="str">
        <f t="shared" si="2"/>
        <v/>
      </c>
      <c r="P87" s="913"/>
      <c r="Q87" s="871" t="str">
        <f t="shared" si="3"/>
        <v/>
      </c>
      <c r="R87" s="871"/>
      <c r="S87" s="871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874"/>
      <c r="E88" s="875"/>
      <c r="F88" s="875"/>
      <c r="G88" s="875"/>
      <c r="H88" s="875"/>
      <c r="I88" s="875"/>
      <c r="J88" s="875"/>
      <c r="K88" s="875"/>
      <c r="L88" s="271"/>
      <c r="M88" s="332"/>
      <c r="N88" s="149"/>
      <c r="O88" s="912" t="str">
        <f t="shared" si="2"/>
        <v/>
      </c>
      <c r="P88" s="913"/>
      <c r="Q88" s="871" t="str">
        <f t="shared" si="3"/>
        <v/>
      </c>
      <c r="R88" s="871"/>
      <c r="S88" s="871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874"/>
      <c r="E89" s="875"/>
      <c r="F89" s="875"/>
      <c r="G89" s="875"/>
      <c r="H89" s="875"/>
      <c r="I89" s="875"/>
      <c r="J89" s="875"/>
      <c r="K89" s="875"/>
      <c r="L89" s="271"/>
      <c r="M89" s="332"/>
      <c r="N89" s="149"/>
      <c r="O89" s="912" t="str">
        <f t="shared" si="2"/>
        <v/>
      </c>
      <c r="P89" s="913"/>
      <c r="Q89" s="871" t="str">
        <f t="shared" si="3"/>
        <v/>
      </c>
      <c r="R89" s="871"/>
      <c r="S89" s="871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874"/>
      <c r="E90" s="875"/>
      <c r="F90" s="875"/>
      <c r="G90" s="875"/>
      <c r="H90" s="875"/>
      <c r="I90" s="875"/>
      <c r="J90" s="875"/>
      <c r="K90" s="875"/>
      <c r="L90" s="271"/>
      <c r="M90" s="332"/>
      <c r="N90" s="149"/>
      <c r="O90" s="912" t="str">
        <f t="shared" si="2"/>
        <v/>
      </c>
      <c r="P90" s="913"/>
      <c r="Q90" s="871" t="str">
        <f t="shared" si="3"/>
        <v/>
      </c>
      <c r="R90" s="871"/>
      <c r="S90" s="871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874"/>
      <c r="E91" s="875"/>
      <c r="F91" s="875"/>
      <c r="G91" s="875"/>
      <c r="H91" s="875"/>
      <c r="I91" s="875"/>
      <c r="J91" s="875"/>
      <c r="K91" s="875"/>
      <c r="L91" s="271"/>
      <c r="M91" s="332"/>
      <c r="N91" s="149"/>
      <c r="O91" s="912" t="str">
        <f t="shared" si="2"/>
        <v/>
      </c>
      <c r="P91" s="913"/>
      <c r="Q91" s="871" t="str">
        <f t="shared" si="3"/>
        <v/>
      </c>
      <c r="R91" s="871"/>
      <c r="S91" s="871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874"/>
      <c r="E92" s="875"/>
      <c r="F92" s="875"/>
      <c r="G92" s="875"/>
      <c r="H92" s="875"/>
      <c r="I92" s="875"/>
      <c r="J92" s="875"/>
      <c r="K92" s="875"/>
      <c r="L92" s="271"/>
      <c r="M92" s="332"/>
      <c r="N92" s="149"/>
      <c r="O92" s="912" t="str">
        <f t="shared" si="2"/>
        <v/>
      </c>
      <c r="P92" s="913"/>
      <c r="Q92" s="871" t="str">
        <f t="shared" si="3"/>
        <v/>
      </c>
      <c r="R92" s="871"/>
      <c r="S92" s="871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874"/>
      <c r="E93" s="875"/>
      <c r="F93" s="875"/>
      <c r="G93" s="875"/>
      <c r="H93" s="875"/>
      <c r="I93" s="875"/>
      <c r="J93" s="875"/>
      <c r="K93" s="875"/>
      <c r="L93" s="271"/>
      <c r="M93" s="332"/>
      <c r="N93" s="149"/>
      <c r="O93" s="912" t="str">
        <f t="shared" si="2"/>
        <v/>
      </c>
      <c r="P93" s="913"/>
      <c r="Q93" s="871" t="str">
        <f t="shared" si="3"/>
        <v/>
      </c>
      <c r="R93" s="871"/>
      <c r="S93" s="871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874"/>
      <c r="E94" s="875"/>
      <c r="F94" s="875"/>
      <c r="G94" s="875"/>
      <c r="H94" s="875"/>
      <c r="I94" s="875"/>
      <c r="J94" s="875"/>
      <c r="K94" s="875"/>
      <c r="L94" s="271"/>
      <c r="M94" s="332"/>
      <c r="N94" s="149"/>
      <c r="O94" s="912" t="str">
        <f t="shared" si="2"/>
        <v/>
      </c>
      <c r="P94" s="913"/>
      <c r="Q94" s="871" t="str">
        <f t="shared" si="3"/>
        <v/>
      </c>
      <c r="R94" s="871"/>
      <c r="S94" s="871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874"/>
      <c r="E95" s="875"/>
      <c r="F95" s="875"/>
      <c r="G95" s="875"/>
      <c r="H95" s="875"/>
      <c r="I95" s="875"/>
      <c r="J95" s="875"/>
      <c r="K95" s="875"/>
      <c r="L95" s="271"/>
      <c r="M95" s="332"/>
      <c r="N95" s="149"/>
      <c r="O95" s="912" t="str">
        <f t="shared" si="2"/>
        <v/>
      </c>
      <c r="P95" s="913"/>
      <c r="Q95" s="871" t="str">
        <f t="shared" si="3"/>
        <v/>
      </c>
      <c r="R95" s="871"/>
      <c r="S95" s="871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874"/>
      <c r="E96" s="875"/>
      <c r="F96" s="875"/>
      <c r="G96" s="875"/>
      <c r="H96" s="875"/>
      <c r="I96" s="875"/>
      <c r="J96" s="875"/>
      <c r="K96" s="875"/>
      <c r="L96" s="271"/>
      <c r="M96" s="332"/>
      <c r="N96" s="149"/>
      <c r="O96" s="912" t="str">
        <f t="shared" si="2"/>
        <v/>
      </c>
      <c r="P96" s="913"/>
      <c r="Q96" s="871" t="str">
        <f t="shared" si="3"/>
        <v/>
      </c>
      <c r="R96" s="871"/>
      <c r="S96" s="871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874"/>
      <c r="E97" s="875"/>
      <c r="F97" s="875"/>
      <c r="G97" s="875"/>
      <c r="H97" s="875"/>
      <c r="I97" s="875"/>
      <c r="J97" s="875"/>
      <c r="K97" s="875"/>
      <c r="L97" s="271"/>
      <c r="M97" s="332"/>
      <c r="N97" s="149"/>
      <c r="O97" s="912" t="str">
        <f t="shared" si="2"/>
        <v/>
      </c>
      <c r="P97" s="913"/>
      <c r="Q97" s="871" t="str">
        <f t="shared" si="3"/>
        <v/>
      </c>
      <c r="R97" s="871"/>
      <c r="S97" s="871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874"/>
      <c r="E98" s="875"/>
      <c r="F98" s="875"/>
      <c r="G98" s="875"/>
      <c r="H98" s="875"/>
      <c r="I98" s="875"/>
      <c r="J98" s="875"/>
      <c r="K98" s="875"/>
      <c r="L98" s="271"/>
      <c r="M98" s="332"/>
      <c r="N98" s="149"/>
      <c r="O98" s="912" t="str">
        <f t="shared" si="2"/>
        <v/>
      </c>
      <c r="P98" s="913"/>
      <c r="Q98" s="871" t="str">
        <f t="shared" si="3"/>
        <v/>
      </c>
      <c r="R98" s="871"/>
      <c r="S98" s="871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874"/>
      <c r="E99" s="875"/>
      <c r="F99" s="875"/>
      <c r="G99" s="875"/>
      <c r="H99" s="875"/>
      <c r="I99" s="875"/>
      <c r="J99" s="875"/>
      <c r="K99" s="875"/>
      <c r="L99" s="271"/>
      <c r="M99" s="332"/>
      <c r="N99" s="149"/>
      <c r="O99" s="912" t="str">
        <f t="shared" si="2"/>
        <v/>
      </c>
      <c r="P99" s="913"/>
      <c r="Q99" s="871" t="str">
        <f t="shared" si="3"/>
        <v/>
      </c>
      <c r="R99" s="871"/>
      <c r="S99" s="871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874"/>
      <c r="E100" s="875"/>
      <c r="F100" s="875"/>
      <c r="G100" s="875"/>
      <c r="H100" s="875"/>
      <c r="I100" s="875"/>
      <c r="J100" s="875"/>
      <c r="K100" s="875"/>
      <c r="L100" s="271"/>
      <c r="M100" s="332"/>
      <c r="N100" s="149"/>
      <c r="O100" s="912" t="str">
        <f t="shared" si="2"/>
        <v/>
      </c>
      <c r="P100" s="913"/>
      <c r="Q100" s="871" t="str">
        <f t="shared" si="3"/>
        <v/>
      </c>
      <c r="R100" s="871"/>
      <c r="S100" s="871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874"/>
      <c r="E101" s="875"/>
      <c r="F101" s="875"/>
      <c r="G101" s="875"/>
      <c r="H101" s="875"/>
      <c r="I101" s="875"/>
      <c r="J101" s="875"/>
      <c r="K101" s="875"/>
      <c r="L101" s="271"/>
      <c r="M101" s="332"/>
      <c r="N101" s="149"/>
      <c r="O101" s="912" t="str">
        <f t="shared" si="2"/>
        <v/>
      </c>
      <c r="P101" s="913"/>
      <c r="Q101" s="871" t="str">
        <f t="shared" si="3"/>
        <v/>
      </c>
      <c r="R101" s="871"/>
      <c r="S101" s="871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874"/>
      <c r="E102" s="875"/>
      <c r="F102" s="875"/>
      <c r="G102" s="875"/>
      <c r="H102" s="875"/>
      <c r="I102" s="875"/>
      <c r="J102" s="875"/>
      <c r="K102" s="875"/>
      <c r="L102" s="271"/>
      <c r="M102" s="332"/>
      <c r="N102" s="149"/>
      <c r="O102" s="912" t="str">
        <f t="shared" si="2"/>
        <v/>
      </c>
      <c r="P102" s="913"/>
      <c r="Q102" s="871" t="str">
        <f t="shared" si="3"/>
        <v/>
      </c>
      <c r="R102" s="871"/>
      <c r="S102" s="871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874"/>
      <c r="E103" s="875"/>
      <c r="F103" s="875"/>
      <c r="G103" s="875"/>
      <c r="H103" s="875"/>
      <c r="I103" s="875"/>
      <c r="J103" s="875"/>
      <c r="K103" s="875"/>
      <c r="L103" s="271"/>
      <c r="M103" s="332"/>
      <c r="N103" s="149"/>
      <c r="O103" s="912" t="str">
        <f t="shared" si="2"/>
        <v/>
      </c>
      <c r="P103" s="913"/>
      <c r="Q103" s="871" t="str">
        <f t="shared" si="3"/>
        <v/>
      </c>
      <c r="R103" s="871"/>
      <c r="S103" s="871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874"/>
      <c r="E104" s="875"/>
      <c r="F104" s="875"/>
      <c r="G104" s="875"/>
      <c r="H104" s="875"/>
      <c r="I104" s="875"/>
      <c r="J104" s="875"/>
      <c r="K104" s="875"/>
      <c r="L104" s="271"/>
      <c r="M104" s="332"/>
      <c r="N104" s="149"/>
      <c r="O104" s="912" t="str">
        <f t="shared" si="2"/>
        <v/>
      </c>
      <c r="P104" s="913"/>
      <c r="Q104" s="871" t="str">
        <f t="shared" si="3"/>
        <v/>
      </c>
      <c r="R104" s="871"/>
      <c r="S104" s="871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874"/>
      <c r="E105" s="875"/>
      <c r="F105" s="875"/>
      <c r="G105" s="875"/>
      <c r="H105" s="875"/>
      <c r="I105" s="875"/>
      <c r="J105" s="875"/>
      <c r="K105" s="875"/>
      <c r="L105" s="271"/>
      <c r="M105" s="332"/>
      <c r="N105" s="149"/>
      <c r="O105" s="912" t="str">
        <f t="shared" si="2"/>
        <v/>
      </c>
      <c r="P105" s="913"/>
      <c r="Q105" s="871" t="str">
        <f t="shared" si="3"/>
        <v/>
      </c>
      <c r="R105" s="871"/>
      <c r="S105" s="871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874"/>
      <c r="E106" s="875"/>
      <c r="F106" s="875"/>
      <c r="G106" s="875"/>
      <c r="H106" s="875"/>
      <c r="I106" s="875"/>
      <c r="J106" s="875"/>
      <c r="K106" s="875"/>
      <c r="L106" s="271"/>
      <c r="M106" s="332"/>
      <c r="N106" s="149"/>
      <c r="O106" s="912" t="str">
        <f t="shared" si="2"/>
        <v/>
      </c>
      <c r="P106" s="913"/>
      <c r="Q106" s="871" t="str">
        <f t="shared" si="3"/>
        <v/>
      </c>
      <c r="R106" s="871"/>
      <c r="S106" s="871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874"/>
      <c r="E107" s="875"/>
      <c r="F107" s="875"/>
      <c r="G107" s="875"/>
      <c r="H107" s="875"/>
      <c r="I107" s="875"/>
      <c r="J107" s="875"/>
      <c r="K107" s="875"/>
      <c r="L107" s="271"/>
      <c r="M107" s="332"/>
      <c r="N107" s="149"/>
      <c r="O107" s="912" t="str">
        <f t="shared" si="2"/>
        <v/>
      </c>
      <c r="P107" s="913"/>
      <c r="Q107" s="871" t="str">
        <f t="shared" si="3"/>
        <v/>
      </c>
      <c r="R107" s="871"/>
      <c r="S107" s="871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874"/>
      <c r="E108" s="875"/>
      <c r="F108" s="875"/>
      <c r="G108" s="875"/>
      <c r="H108" s="875"/>
      <c r="I108" s="875"/>
      <c r="J108" s="875"/>
      <c r="K108" s="875"/>
      <c r="L108" s="271"/>
      <c r="M108" s="332"/>
      <c r="N108" s="149"/>
      <c r="O108" s="912" t="str">
        <f t="shared" si="2"/>
        <v/>
      </c>
      <c r="P108" s="913"/>
      <c r="Q108" s="871" t="str">
        <f t="shared" si="3"/>
        <v/>
      </c>
      <c r="R108" s="871"/>
      <c r="S108" s="871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874"/>
      <c r="E109" s="875"/>
      <c r="F109" s="875"/>
      <c r="G109" s="875"/>
      <c r="H109" s="875"/>
      <c r="I109" s="875"/>
      <c r="J109" s="875"/>
      <c r="K109" s="875"/>
      <c r="L109" s="271"/>
      <c r="M109" s="332"/>
      <c r="N109" s="149"/>
      <c r="O109" s="912" t="str">
        <f t="shared" si="2"/>
        <v/>
      </c>
      <c r="P109" s="913"/>
      <c r="Q109" s="871" t="str">
        <f t="shared" si="3"/>
        <v/>
      </c>
      <c r="R109" s="871"/>
      <c r="S109" s="871"/>
      <c r="T109" s="570"/>
      <c r="U109" s="474"/>
      <c r="V109" s="250"/>
      <c r="W109" s="662"/>
      <c r="X109" s="250"/>
      <c r="Y109" s="169"/>
    </row>
    <row r="110" spans="1:25" s="43" customFormat="1" ht="23.1" customHeight="1">
      <c r="A110" s="344"/>
      <c r="B110" s="376"/>
      <c r="C110" s="102"/>
      <c r="D110" s="874"/>
      <c r="E110" s="875"/>
      <c r="F110" s="875"/>
      <c r="G110" s="875"/>
      <c r="H110" s="875"/>
      <c r="I110" s="875"/>
      <c r="J110" s="875"/>
      <c r="K110" s="875"/>
      <c r="L110" s="271"/>
      <c r="M110" s="332"/>
      <c r="N110" s="149"/>
      <c r="O110" s="912" t="str">
        <f t="shared" si="2"/>
        <v/>
      </c>
      <c r="P110" s="913"/>
      <c r="Q110" s="871" t="str">
        <f t="shared" si="3"/>
        <v/>
      </c>
      <c r="R110" s="871"/>
      <c r="S110" s="871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874"/>
      <c r="E111" s="875"/>
      <c r="F111" s="875"/>
      <c r="G111" s="875"/>
      <c r="H111" s="875"/>
      <c r="I111" s="875"/>
      <c r="J111" s="875"/>
      <c r="K111" s="875"/>
      <c r="L111" s="271"/>
      <c r="M111" s="332"/>
      <c r="N111" s="149"/>
      <c r="O111" s="912" t="str">
        <f t="shared" si="2"/>
        <v/>
      </c>
      <c r="P111" s="913"/>
      <c r="Q111" s="871" t="str">
        <f t="shared" si="3"/>
        <v/>
      </c>
      <c r="R111" s="871"/>
      <c r="S111" s="871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874"/>
      <c r="E112" s="875"/>
      <c r="F112" s="875"/>
      <c r="G112" s="875"/>
      <c r="H112" s="875"/>
      <c r="I112" s="875"/>
      <c r="J112" s="875"/>
      <c r="K112" s="875"/>
      <c r="L112" s="271"/>
      <c r="M112" s="332"/>
      <c r="N112" s="149"/>
      <c r="O112" s="912" t="str">
        <f t="shared" si="2"/>
        <v/>
      </c>
      <c r="P112" s="913"/>
      <c r="Q112" s="871" t="str">
        <f t="shared" si="3"/>
        <v/>
      </c>
      <c r="R112" s="871"/>
      <c r="S112" s="871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874"/>
      <c r="E113" s="875"/>
      <c r="F113" s="875"/>
      <c r="G113" s="875"/>
      <c r="H113" s="875"/>
      <c r="I113" s="875"/>
      <c r="J113" s="875"/>
      <c r="K113" s="875"/>
      <c r="L113" s="271"/>
      <c r="M113" s="332"/>
      <c r="N113" s="149"/>
      <c r="O113" s="912" t="str">
        <f t="shared" si="2"/>
        <v/>
      </c>
      <c r="P113" s="913"/>
      <c r="Q113" s="871" t="str">
        <f t="shared" si="3"/>
        <v/>
      </c>
      <c r="R113" s="871"/>
      <c r="S113" s="871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874"/>
      <c r="E114" s="875"/>
      <c r="F114" s="875"/>
      <c r="G114" s="875"/>
      <c r="H114" s="875"/>
      <c r="I114" s="875"/>
      <c r="J114" s="875"/>
      <c r="K114" s="875"/>
      <c r="L114" s="271"/>
      <c r="M114" s="332"/>
      <c r="N114" s="149"/>
      <c r="O114" s="912" t="str">
        <f t="shared" si="2"/>
        <v/>
      </c>
      <c r="P114" s="913"/>
      <c r="Q114" s="871" t="str">
        <f t="shared" si="3"/>
        <v/>
      </c>
      <c r="R114" s="871"/>
      <c r="S114" s="871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874"/>
      <c r="E115" s="875"/>
      <c r="F115" s="875"/>
      <c r="G115" s="875"/>
      <c r="H115" s="875"/>
      <c r="I115" s="875"/>
      <c r="J115" s="875"/>
      <c r="K115" s="875"/>
      <c r="L115" s="271"/>
      <c r="M115" s="332"/>
      <c r="N115" s="149"/>
      <c r="O115" s="912" t="str">
        <f t="shared" si="2"/>
        <v/>
      </c>
      <c r="P115" s="913"/>
      <c r="Q115" s="871" t="str">
        <f t="shared" si="3"/>
        <v/>
      </c>
      <c r="R115" s="871"/>
      <c r="S115" s="871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822" t="str">
        <f>B63</f>
        <v>-É IMPRESCINDÍVEL A APRESENTAÇÃO DE 3 ORÇAMENTOS DE FORNECEDORES/REPRESENTANTES AUTORIZADOS PARA CADA UM DOS ITENS SOLICITADOS. INFORME SE HOUVER UM ÚNICO FORNECEDOR.</v>
      </c>
      <c r="C117" s="823"/>
      <c r="D117" s="823"/>
      <c r="E117" s="823"/>
      <c r="F117" s="823"/>
      <c r="G117" s="823"/>
      <c r="H117" s="823"/>
      <c r="I117" s="823"/>
      <c r="J117" s="823"/>
      <c r="K117" s="823"/>
      <c r="L117" s="823"/>
      <c r="M117" s="823"/>
      <c r="N117" s="823"/>
      <c r="O117" s="823"/>
      <c r="P117" s="823"/>
      <c r="Q117" s="823"/>
      <c r="R117" s="823"/>
      <c r="S117" s="823"/>
      <c r="T117" s="824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924" t="str">
        <f>B64</f>
        <v xml:space="preserve">- JUSTIFIQUE EM ANEXO A UTILIDADE DE CADA MATERIAL SOLICITADO PARA O DESENVOLVIMENTO DO PROJETO DE PESQUISA PROPOSTO.  </v>
      </c>
      <c r="C118" s="925"/>
      <c r="D118" s="925"/>
      <c r="E118" s="925"/>
      <c r="F118" s="925"/>
      <c r="G118" s="925"/>
      <c r="H118" s="925"/>
      <c r="I118" s="925"/>
      <c r="J118" s="925"/>
      <c r="K118" s="925"/>
      <c r="L118" s="925"/>
      <c r="M118" s="925"/>
      <c r="N118" s="925"/>
      <c r="O118" s="925"/>
      <c r="P118" s="925"/>
      <c r="Q118" s="925"/>
      <c r="R118" s="925"/>
      <c r="S118" s="925"/>
      <c r="T118" s="926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 AGOSTO DE 2014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923"/>
      <c r="N119" s="923"/>
      <c r="O119" s="923"/>
      <c r="P119" s="923"/>
      <c r="Q119" s="923"/>
      <c r="R119" s="923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914"/>
      <c r="D150" s="914"/>
      <c r="E150" s="915"/>
      <c r="F150" s="915"/>
      <c r="G150" s="915"/>
      <c r="H150" s="915"/>
      <c r="I150" s="915"/>
      <c r="J150" s="915"/>
      <c r="K150" s="915"/>
      <c r="L150" s="915"/>
      <c r="M150" s="916"/>
      <c r="N150" s="917"/>
      <c r="O150" s="916"/>
      <c r="P150" s="916"/>
      <c r="Q150" s="916"/>
      <c r="R150" s="916"/>
      <c r="S150" s="916"/>
      <c r="T150" s="917"/>
      <c r="U150" s="917"/>
      <c r="V150" s="568"/>
      <c r="W150" s="663"/>
      <c r="X150" s="568"/>
    </row>
    <row r="151" spans="1:249" s="564" customFormat="1" ht="12.75" customHeight="1">
      <c r="A151" s="563"/>
      <c r="B151" s="566"/>
      <c r="C151" s="914"/>
      <c r="D151" s="914"/>
      <c r="E151" s="915"/>
      <c r="F151" s="915"/>
      <c r="G151" s="915"/>
      <c r="H151" s="915"/>
      <c r="I151" s="915"/>
      <c r="J151" s="915"/>
      <c r="K151" s="915"/>
      <c r="L151" s="915"/>
      <c r="M151" s="916"/>
      <c r="N151" s="918"/>
      <c r="O151" s="918"/>
      <c r="P151" s="916"/>
      <c r="Q151" s="916"/>
      <c r="R151" s="918"/>
      <c r="S151" s="918"/>
      <c r="T151" s="917"/>
      <c r="U151" s="917"/>
      <c r="V151" s="568"/>
      <c r="W151" s="663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63"/>
      <c r="X152" s="568"/>
    </row>
    <row r="153" spans="1:249" s="609" customFormat="1" ht="12.75" customHeight="1">
      <c r="A153" s="344"/>
      <c r="C153" s="610"/>
      <c r="D153" s="610"/>
      <c r="L153" s="610"/>
      <c r="M153" s="610"/>
      <c r="V153" s="290"/>
      <c r="W153" s="664"/>
      <c r="X153" s="290"/>
    </row>
    <row r="154" spans="1:249" s="609" customFormat="1" ht="12.75" customHeight="1">
      <c r="A154" s="344"/>
      <c r="C154" s="610"/>
      <c r="D154" s="610"/>
      <c r="L154" s="610"/>
      <c r="M154" s="610"/>
      <c r="V154" s="611"/>
      <c r="W154" s="189"/>
      <c r="X154" s="611"/>
    </row>
    <row r="155" spans="1:249" s="609" customFormat="1" ht="16.5" customHeight="1">
      <c r="A155" s="344"/>
      <c r="B155" s="223" t="s">
        <v>149</v>
      </c>
      <c r="C155" s="610"/>
      <c r="D155" s="610"/>
      <c r="L155" s="610"/>
      <c r="M155" s="610"/>
      <c r="V155" s="611"/>
      <c r="W155" s="189"/>
      <c r="X155" s="611"/>
    </row>
    <row r="156" spans="1:249" s="609" customFormat="1" ht="16.5" customHeight="1">
      <c r="A156" s="344"/>
      <c r="B156" s="223" t="s">
        <v>150</v>
      </c>
      <c r="C156" s="610"/>
      <c r="D156" s="610"/>
      <c r="L156" s="610"/>
      <c r="M156" s="610"/>
      <c r="V156" s="611"/>
      <c r="W156" s="189"/>
      <c r="X156" s="611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911" t="s">
        <v>267</v>
      </c>
      <c r="D160" s="911"/>
      <c r="E160" s="911"/>
      <c r="F160" s="911"/>
      <c r="G160" s="911"/>
      <c r="H160" s="911"/>
      <c r="I160" s="911"/>
      <c r="J160" s="911"/>
      <c r="K160" s="911"/>
      <c r="L160" s="911"/>
      <c r="M160" s="911"/>
      <c r="N160" s="911"/>
      <c r="O160" s="911"/>
      <c r="P160" s="911"/>
      <c r="Q160" s="911"/>
      <c r="R160" s="911"/>
      <c r="S160" s="911"/>
      <c r="T160" s="911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911" t="s">
        <v>268</v>
      </c>
      <c r="D161" s="911"/>
      <c r="E161" s="911"/>
      <c r="F161" s="911"/>
      <c r="G161" s="911"/>
      <c r="H161" s="911"/>
      <c r="I161" s="911"/>
      <c r="J161" s="911"/>
      <c r="K161" s="911"/>
      <c r="L161" s="911"/>
      <c r="M161" s="911"/>
      <c r="N161" s="911"/>
      <c r="O161" s="911"/>
      <c r="P161" s="911"/>
      <c r="Q161" s="911"/>
      <c r="R161" s="911"/>
      <c r="S161" s="911"/>
      <c r="T161" s="911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936" t="s">
        <v>10</v>
      </c>
      <c r="C163" s="936"/>
      <c r="D163" s="936"/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311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819" t="s">
        <v>1</v>
      </c>
      <c r="C190" s="851" t="s">
        <v>7</v>
      </c>
      <c r="D190" s="942" t="s">
        <v>8</v>
      </c>
      <c r="E190" s="942"/>
      <c r="F190" s="942"/>
      <c r="G190" s="942"/>
      <c r="H190" s="942"/>
      <c r="I190" s="942"/>
      <c r="J190" s="942"/>
      <c r="K190" s="942"/>
      <c r="L190" s="946" t="s">
        <v>179</v>
      </c>
      <c r="M190" s="414" t="s">
        <v>38</v>
      </c>
      <c r="N190" s="414" t="s">
        <v>39</v>
      </c>
      <c r="O190" s="939" t="s">
        <v>182</v>
      </c>
      <c r="P190" s="883"/>
      <c r="Q190" s="849" t="s">
        <v>4</v>
      </c>
      <c r="R190" s="933"/>
      <c r="S190" s="849" t="s">
        <v>2</v>
      </c>
      <c r="T190" s="933"/>
      <c r="W190" s="665"/>
    </row>
    <row r="191" spans="1:33" s="6" customFormat="1" ht="17.25" customHeight="1">
      <c r="A191" s="484"/>
      <c r="B191" s="949"/>
      <c r="C191" s="948"/>
      <c r="D191" s="942"/>
      <c r="E191" s="942"/>
      <c r="F191" s="942"/>
      <c r="G191" s="942"/>
      <c r="H191" s="942"/>
      <c r="I191" s="942"/>
      <c r="J191" s="942"/>
      <c r="K191" s="942"/>
      <c r="L191" s="947"/>
      <c r="M191" s="418" t="s">
        <v>40</v>
      </c>
      <c r="N191" s="413" t="s">
        <v>41</v>
      </c>
      <c r="O191" s="940"/>
      <c r="P191" s="941"/>
      <c r="Q191" s="850" t="s">
        <v>42</v>
      </c>
      <c r="R191" s="934"/>
      <c r="S191" s="850"/>
      <c r="T191" s="934"/>
      <c r="U191" s="56"/>
      <c r="W191" s="665"/>
    </row>
    <row r="192" spans="1:33" ht="18.75" customHeight="1">
      <c r="A192" s="344"/>
      <c r="B192" s="375">
        <v>1</v>
      </c>
      <c r="C192" s="329">
        <v>1</v>
      </c>
      <c r="D192" s="943" t="s">
        <v>43</v>
      </c>
      <c r="E192" s="944"/>
      <c r="F192" s="944"/>
      <c r="G192" s="944"/>
      <c r="H192" s="944"/>
      <c r="I192" s="944"/>
      <c r="J192" s="944"/>
      <c r="K192" s="945"/>
      <c r="L192" s="334"/>
      <c r="M192" s="335" t="s">
        <v>37</v>
      </c>
      <c r="N192" s="227">
        <v>1000</v>
      </c>
      <c r="O192" s="937">
        <f>N192*C192</f>
        <v>1000</v>
      </c>
      <c r="P192" s="938"/>
      <c r="Q192" s="950">
        <v>1240</v>
      </c>
      <c r="R192" s="951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943" t="s">
        <v>184</v>
      </c>
      <c r="E193" s="944"/>
      <c r="F193" s="944"/>
      <c r="G193" s="944"/>
      <c r="H193" s="944"/>
      <c r="I193" s="944"/>
      <c r="J193" s="944"/>
      <c r="K193" s="945"/>
      <c r="L193" s="334"/>
      <c r="M193" s="335" t="s">
        <v>37</v>
      </c>
      <c r="N193" s="228">
        <v>92</v>
      </c>
      <c r="O193" s="937">
        <f>N193*C193</f>
        <v>184</v>
      </c>
      <c r="P193" s="938"/>
      <c r="Q193" s="950">
        <v>228.16900000000001</v>
      </c>
      <c r="R193" s="951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943" t="s">
        <v>183</v>
      </c>
      <c r="E194" s="944"/>
      <c r="F194" s="944"/>
      <c r="G194" s="944"/>
      <c r="H194" s="944"/>
      <c r="I194" s="944"/>
      <c r="J194" s="944"/>
      <c r="K194" s="945"/>
      <c r="L194" s="334"/>
      <c r="M194" s="335" t="s">
        <v>37</v>
      </c>
      <c r="N194" s="228">
        <v>40</v>
      </c>
      <c r="O194" s="937">
        <f>N194*C194</f>
        <v>40</v>
      </c>
      <c r="P194" s="938"/>
      <c r="Q194" s="950">
        <v>49.6</v>
      </c>
      <c r="R194" s="951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943" t="s">
        <v>45</v>
      </c>
      <c r="E195" s="944"/>
      <c r="F195" s="944"/>
      <c r="G195" s="944"/>
      <c r="H195" s="944"/>
      <c r="I195" s="944"/>
      <c r="J195" s="944"/>
      <c r="K195" s="945"/>
      <c r="L195" s="334"/>
      <c r="M195" s="335" t="s">
        <v>37</v>
      </c>
      <c r="N195" s="228">
        <v>40</v>
      </c>
      <c r="O195" s="937">
        <f>N195*C195</f>
        <v>40</v>
      </c>
      <c r="P195" s="938"/>
      <c r="Q195" s="950">
        <v>49.6</v>
      </c>
      <c r="R195" s="951"/>
      <c r="S195" s="330" t="s">
        <v>24</v>
      </c>
      <c r="T195" s="573"/>
    </row>
    <row r="196" spans="1:21" ht="16.5" customHeight="1">
      <c r="A196" s="344"/>
      <c r="B196" s="919"/>
      <c r="C196" s="920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921" t="s">
        <v>5</v>
      </c>
      <c r="P196" s="922"/>
      <c r="Q196" s="931">
        <f>SUM(Q192:Q195)</f>
        <v>1567.3689999999999</v>
      </c>
      <c r="R196" s="932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JyfwDWmcXkKFBEEClWwGyMaewYeq4fLkejp3dwriCiUBJI64Iu3po3GVYshy5W/Ce/A5IK7IieAsLn4n4/QlJQ==" saltValue="u82VToNkd8hRv3OEfdLdxg==" spinCount="100000" sheet="1" objects="1" scenarios="1"/>
  <mergeCells count="334"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</mergeCells>
  <conditionalFormatting sqref="O192:O195">
    <cfRule type="cellIs" dxfId="84" priority="59" stopIfTrue="1" operator="equal">
      <formula>"INDIQUE A QUANTIDADE"</formula>
    </cfRule>
  </conditionalFormatting>
  <conditionalFormatting sqref="Q196">
    <cfRule type="cellIs" dxfId="83" priority="58" stopIfTrue="1" operator="equal">
      <formula>0</formula>
    </cfRule>
  </conditionalFormatting>
  <conditionalFormatting sqref="N192:N195 B192:C195">
    <cfRule type="cellIs" dxfId="82" priority="57" stopIfTrue="1" operator="equal">
      <formula>0</formula>
    </cfRule>
  </conditionalFormatting>
  <conditionalFormatting sqref="M192:M195 D192 B69:D115 B22:D61 M22:M61 M69:M115">
    <cfRule type="cellIs" dxfId="81" priority="56" stopIfTrue="1" operator="equal">
      <formula>0</formula>
    </cfRule>
  </conditionalFormatting>
  <conditionalFormatting sqref="N69:N115 N22:N61">
    <cfRule type="cellIs" dxfId="80" priority="45" stopIfTrue="1" operator="equal">
      <formula>0</formula>
    </cfRule>
  </conditionalFormatting>
  <conditionalFormatting sqref="O69:O115 O22:O61 Q22:Q61 Q69:Q115">
    <cfRule type="cellIs" dxfId="79" priority="44" stopIfTrue="1" operator="equal">
      <formula>0</formula>
    </cfRule>
  </conditionalFormatting>
  <conditionalFormatting sqref="O69:O115 O22:O61 D18 G18 Q22:Q61 Q69:Q115">
    <cfRule type="cellIs" dxfId="78" priority="41" stopIfTrue="1" operator="equal">
      <formula>""</formula>
    </cfRule>
  </conditionalFormatting>
  <conditionalFormatting sqref="L69:L115 L22:L61 E10 G8:T8">
    <cfRule type="cellIs" dxfId="77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>
      <selection activeCell="C34" sqref="C34:L34"/>
    </sheetView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836"/>
      <c r="F8" s="836"/>
      <c r="G8" s="836"/>
      <c r="H8" s="836"/>
      <c r="I8" s="836"/>
      <c r="J8" s="836"/>
      <c r="K8" s="836"/>
      <c r="L8" s="836"/>
      <c r="M8" s="836"/>
      <c r="N8" s="836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853" t="s">
        <v>0</v>
      </c>
      <c r="C10" s="854"/>
      <c r="D10" s="837"/>
      <c r="E10" s="837"/>
      <c r="F10" s="837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929" t="s">
        <v>144</v>
      </c>
      <c r="C12" s="960"/>
      <c r="D12" s="838" t="str">
        <f>IF(SUM(M15:M55,M63:M103,M111:M151)=0,"",SUM(M15:M55,M63:M103,M111:M151))</f>
        <v/>
      </c>
      <c r="E12" s="838"/>
      <c r="F12" s="838"/>
      <c r="G12" s="838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961" t="s">
        <v>8</v>
      </c>
      <c r="D14" s="961"/>
      <c r="E14" s="961"/>
      <c r="F14" s="961"/>
      <c r="G14" s="961"/>
      <c r="H14" s="961"/>
      <c r="I14" s="961"/>
      <c r="J14" s="961"/>
      <c r="K14" s="961"/>
      <c r="L14" s="961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952"/>
      <c r="D15" s="953"/>
      <c r="E15" s="953"/>
      <c r="F15" s="953"/>
      <c r="G15" s="953"/>
      <c r="H15" s="953"/>
      <c r="I15" s="953"/>
      <c r="J15" s="953"/>
      <c r="K15" s="953"/>
      <c r="L15" s="954"/>
      <c r="M15" s="148"/>
      <c r="N15" s="580"/>
      <c r="O15" s="581"/>
    </row>
    <row r="16" spans="1:29" s="12" customFormat="1" ht="22.5" customHeight="1">
      <c r="A16" s="519"/>
      <c r="B16" s="102"/>
      <c r="C16" s="952"/>
      <c r="D16" s="953"/>
      <c r="E16" s="953"/>
      <c r="F16" s="953"/>
      <c r="G16" s="953"/>
      <c r="H16" s="953"/>
      <c r="I16" s="953"/>
      <c r="J16" s="953"/>
      <c r="K16" s="953"/>
      <c r="L16" s="954"/>
      <c r="M16" s="148"/>
      <c r="N16" s="580"/>
      <c r="O16" s="581"/>
    </row>
    <row r="17" spans="1:15" s="12" customFormat="1" ht="22.5" customHeight="1">
      <c r="A17" s="519"/>
      <c r="B17" s="102"/>
      <c r="C17" s="952"/>
      <c r="D17" s="953"/>
      <c r="E17" s="953"/>
      <c r="F17" s="953"/>
      <c r="G17" s="953"/>
      <c r="H17" s="953"/>
      <c r="I17" s="953"/>
      <c r="J17" s="953"/>
      <c r="K17" s="953"/>
      <c r="L17" s="954"/>
      <c r="M17" s="148"/>
      <c r="N17" s="580"/>
      <c r="O17" s="581"/>
    </row>
    <row r="18" spans="1:15" s="12" customFormat="1" ht="22.5" customHeight="1">
      <c r="A18" s="519"/>
      <c r="B18" s="102"/>
      <c r="C18" s="952"/>
      <c r="D18" s="953"/>
      <c r="E18" s="953"/>
      <c r="F18" s="953"/>
      <c r="G18" s="953"/>
      <c r="H18" s="953"/>
      <c r="I18" s="953"/>
      <c r="J18" s="953"/>
      <c r="K18" s="953"/>
      <c r="L18" s="954"/>
      <c r="M18" s="148"/>
      <c r="N18" s="580"/>
      <c r="O18" s="581"/>
    </row>
    <row r="19" spans="1:15" s="12" customFormat="1" ht="22.5" customHeight="1">
      <c r="A19" s="519"/>
      <c r="B19" s="102"/>
      <c r="C19" s="952"/>
      <c r="D19" s="953"/>
      <c r="E19" s="953"/>
      <c r="F19" s="953"/>
      <c r="G19" s="953"/>
      <c r="H19" s="953"/>
      <c r="I19" s="953"/>
      <c r="J19" s="953"/>
      <c r="K19" s="953"/>
      <c r="L19" s="954"/>
      <c r="M19" s="148"/>
      <c r="N19" s="580"/>
      <c r="O19" s="581"/>
    </row>
    <row r="20" spans="1:15" s="12" customFormat="1" ht="22.5" customHeight="1">
      <c r="A20" s="519"/>
      <c r="B20" s="102"/>
      <c r="C20" s="952"/>
      <c r="D20" s="953"/>
      <c r="E20" s="953"/>
      <c r="F20" s="953"/>
      <c r="G20" s="953"/>
      <c r="H20" s="953"/>
      <c r="I20" s="953"/>
      <c r="J20" s="953"/>
      <c r="K20" s="953"/>
      <c r="L20" s="954"/>
      <c r="M20" s="148"/>
      <c r="N20" s="580"/>
      <c r="O20" s="581"/>
    </row>
    <row r="21" spans="1:15" s="12" customFormat="1" ht="22.5" customHeight="1">
      <c r="A21" s="519"/>
      <c r="B21" s="102"/>
      <c r="C21" s="952"/>
      <c r="D21" s="953"/>
      <c r="E21" s="953"/>
      <c r="F21" s="953"/>
      <c r="G21" s="953"/>
      <c r="H21" s="953"/>
      <c r="I21" s="953"/>
      <c r="J21" s="953"/>
      <c r="K21" s="953"/>
      <c r="L21" s="954"/>
      <c r="M21" s="148"/>
      <c r="N21" s="580"/>
      <c r="O21" s="581"/>
    </row>
    <row r="22" spans="1:15" s="12" customFormat="1" ht="22.5" customHeight="1">
      <c r="A22" s="519"/>
      <c r="B22" s="102"/>
      <c r="C22" s="952"/>
      <c r="D22" s="953"/>
      <c r="E22" s="953"/>
      <c r="F22" s="953"/>
      <c r="G22" s="953"/>
      <c r="H22" s="953"/>
      <c r="I22" s="953"/>
      <c r="J22" s="953"/>
      <c r="K22" s="953"/>
      <c r="L22" s="954"/>
      <c r="M22" s="148"/>
      <c r="N22" s="580"/>
      <c r="O22" s="581"/>
    </row>
    <row r="23" spans="1:15" s="12" customFormat="1" ht="22.5" customHeight="1">
      <c r="A23" s="519"/>
      <c r="B23" s="102"/>
      <c r="C23" s="952"/>
      <c r="D23" s="953"/>
      <c r="E23" s="953"/>
      <c r="F23" s="953"/>
      <c r="G23" s="953"/>
      <c r="H23" s="953"/>
      <c r="I23" s="953"/>
      <c r="J23" s="953"/>
      <c r="K23" s="953"/>
      <c r="L23" s="954"/>
      <c r="M23" s="148"/>
      <c r="N23" s="580"/>
      <c r="O23" s="581"/>
    </row>
    <row r="24" spans="1:15" s="12" customFormat="1" ht="22.5" customHeight="1">
      <c r="A24" s="519"/>
      <c r="B24" s="102"/>
      <c r="C24" s="952"/>
      <c r="D24" s="953"/>
      <c r="E24" s="953"/>
      <c r="F24" s="953"/>
      <c r="G24" s="953"/>
      <c r="H24" s="953"/>
      <c r="I24" s="953"/>
      <c r="J24" s="953"/>
      <c r="K24" s="953"/>
      <c r="L24" s="954"/>
      <c r="M24" s="148"/>
      <c r="N24" s="580"/>
      <c r="O24" s="581"/>
    </row>
    <row r="25" spans="1:15" s="12" customFormat="1" ht="22.5" customHeight="1">
      <c r="A25" s="519"/>
      <c r="B25" s="102"/>
      <c r="C25" s="952"/>
      <c r="D25" s="953"/>
      <c r="E25" s="953"/>
      <c r="F25" s="953"/>
      <c r="G25" s="953"/>
      <c r="H25" s="953"/>
      <c r="I25" s="953"/>
      <c r="J25" s="953"/>
      <c r="K25" s="953"/>
      <c r="L25" s="954"/>
      <c r="M25" s="148"/>
      <c r="N25" s="580"/>
      <c r="O25" s="581"/>
    </row>
    <row r="26" spans="1:15" s="12" customFormat="1" ht="22.5" customHeight="1">
      <c r="A26" s="519"/>
      <c r="B26" s="102"/>
      <c r="C26" s="952"/>
      <c r="D26" s="953"/>
      <c r="E26" s="953"/>
      <c r="F26" s="953"/>
      <c r="G26" s="953"/>
      <c r="H26" s="953"/>
      <c r="I26" s="953"/>
      <c r="J26" s="953"/>
      <c r="K26" s="953"/>
      <c r="L26" s="954"/>
      <c r="M26" s="148"/>
      <c r="N26" s="580"/>
      <c r="O26" s="581"/>
    </row>
    <row r="27" spans="1:15" s="12" customFormat="1" ht="22.5" customHeight="1">
      <c r="A27" s="519"/>
      <c r="B27" s="102"/>
      <c r="C27" s="952"/>
      <c r="D27" s="953"/>
      <c r="E27" s="953"/>
      <c r="F27" s="953"/>
      <c r="G27" s="953"/>
      <c r="H27" s="953"/>
      <c r="I27" s="953"/>
      <c r="J27" s="953"/>
      <c r="K27" s="953"/>
      <c r="L27" s="954"/>
      <c r="M27" s="148"/>
      <c r="N27" s="580"/>
      <c r="O27" s="581"/>
    </row>
    <row r="28" spans="1:15" s="12" customFormat="1" ht="22.5" customHeight="1">
      <c r="A28" s="519"/>
      <c r="B28" s="102"/>
      <c r="C28" s="952"/>
      <c r="D28" s="953"/>
      <c r="E28" s="953"/>
      <c r="F28" s="953"/>
      <c r="G28" s="953"/>
      <c r="H28" s="953"/>
      <c r="I28" s="953"/>
      <c r="J28" s="953"/>
      <c r="K28" s="953"/>
      <c r="L28" s="954"/>
      <c r="M28" s="148"/>
      <c r="N28" s="580"/>
      <c r="O28" s="581"/>
    </row>
    <row r="29" spans="1:15" s="12" customFormat="1" ht="22.5" customHeight="1">
      <c r="A29" s="519"/>
      <c r="B29" s="102"/>
      <c r="C29" s="952"/>
      <c r="D29" s="953"/>
      <c r="E29" s="953"/>
      <c r="F29" s="953"/>
      <c r="G29" s="953"/>
      <c r="H29" s="953"/>
      <c r="I29" s="953"/>
      <c r="J29" s="953"/>
      <c r="K29" s="953"/>
      <c r="L29" s="954"/>
      <c r="M29" s="148"/>
      <c r="N29" s="580"/>
      <c r="O29" s="581"/>
    </row>
    <row r="30" spans="1:15" s="12" customFormat="1" ht="22.5" customHeight="1">
      <c r="A30" s="519"/>
      <c r="B30" s="102"/>
      <c r="C30" s="952"/>
      <c r="D30" s="953"/>
      <c r="E30" s="953"/>
      <c r="F30" s="953"/>
      <c r="G30" s="953"/>
      <c r="H30" s="953"/>
      <c r="I30" s="953"/>
      <c r="J30" s="953"/>
      <c r="K30" s="953"/>
      <c r="L30" s="954"/>
      <c r="M30" s="148"/>
      <c r="N30" s="580"/>
      <c r="O30" s="581"/>
    </row>
    <row r="31" spans="1:15" s="12" customFormat="1" ht="22.5" customHeight="1">
      <c r="A31" s="519"/>
      <c r="B31" s="102"/>
      <c r="C31" s="952"/>
      <c r="D31" s="953"/>
      <c r="E31" s="953"/>
      <c r="F31" s="953"/>
      <c r="G31" s="953"/>
      <c r="H31" s="953"/>
      <c r="I31" s="953"/>
      <c r="J31" s="953"/>
      <c r="K31" s="953"/>
      <c r="L31" s="954"/>
      <c r="M31" s="148"/>
      <c r="N31" s="580"/>
      <c r="O31" s="581"/>
    </row>
    <row r="32" spans="1:15" s="12" customFormat="1" ht="22.5" customHeight="1">
      <c r="A32" s="519"/>
      <c r="B32" s="102"/>
      <c r="C32" s="952"/>
      <c r="D32" s="953"/>
      <c r="E32" s="953"/>
      <c r="F32" s="953"/>
      <c r="G32" s="953"/>
      <c r="H32" s="953"/>
      <c r="I32" s="953"/>
      <c r="J32" s="953"/>
      <c r="K32" s="953"/>
      <c r="L32" s="954"/>
      <c r="M32" s="148"/>
      <c r="N32" s="580"/>
      <c r="O32" s="581"/>
    </row>
    <row r="33" spans="1:15" s="12" customFormat="1" ht="22.5" customHeight="1">
      <c r="A33" s="519">
        <v>7</v>
      </c>
      <c r="B33" s="102"/>
      <c r="C33" s="952"/>
      <c r="D33" s="953"/>
      <c r="E33" s="953"/>
      <c r="F33" s="953"/>
      <c r="G33" s="953"/>
      <c r="H33" s="953"/>
      <c r="I33" s="953"/>
      <c r="J33" s="953"/>
      <c r="K33" s="953"/>
      <c r="L33" s="954"/>
      <c r="M33" s="148"/>
      <c r="N33" s="580"/>
      <c r="O33" s="581"/>
    </row>
    <row r="34" spans="1:15" s="12" customFormat="1" ht="22.5" customHeight="1">
      <c r="A34" s="519">
        <v>7</v>
      </c>
      <c r="B34" s="102"/>
      <c r="C34" s="952"/>
      <c r="D34" s="953"/>
      <c r="E34" s="953"/>
      <c r="F34" s="953"/>
      <c r="G34" s="953"/>
      <c r="H34" s="953"/>
      <c r="I34" s="953"/>
      <c r="J34" s="953"/>
      <c r="K34" s="953"/>
      <c r="L34" s="954"/>
      <c r="M34" s="148"/>
      <c r="N34" s="580"/>
      <c r="O34" s="581"/>
    </row>
    <row r="35" spans="1:15" s="12" customFormat="1" ht="22.5" customHeight="1">
      <c r="A35" s="519">
        <v>7</v>
      </c>
      <c r="B35" s="102"/>
      <c r="C35" s="952"/>
      <c r="D35" s="953"/>
      <c r="E35" s="953"/>
      <c r="F35" s="953"/>
      <c r="G35" s="953"/>
      <c r="H35" s="953"/>
      <c r="I35" s="953"/>
      <c r="J35" s="953"/>
      <c r="K35" s="953"/>
      <c r="L35" s="954"/>
      <c r="M35" s="148"/>
      <c r="N35" s="580"/>
      <c r="O35" s="581"/>
    </row>
    <row r="36" spans="1:15" s="12" customFormat="1" ht="22.5" customHeight="1">
      <c r="A36" s="519">
        <v>7</v>
      </c>
      <c r="B36" s="102"/>
      <c r="C36" s="952"/>
      <c r="D36" s="953"/>
      <c r="E36" s="953"/>
      <c r="F36" s="953"/>
      <c r="G36" s="953"/>
      <c r="H36" s="953"/>
      <c r="I36" s="953"/>
      <c r="J36" s="953"/>
      <c r="K36" s="953"/>
      <c r="L36" s="954"/>
      <c r="M36" s="148"/>
      <c r="N36" s="580"/>
      <c r="O36" s="581"/>
    </row>
    <row r="37" spans="1:15" s="12" customFormat="1" ht="22.5" customHeight="1">
      <c r="A37" s="519">
        <v>7</v>
      </c>
      <c r="B37" s="102"/>
      <c r="C37" s="952"/>
      <c r="D37" s="953"/>
      <c r="E37" s="953"/>
      <c r="F37" s="953"/>
      <c r="G37" s="953"/>
      <c r="H37" s="953"/>
      <c r="I37" s="953"/>
      <c r="J37" s="953"/>
      <c r="K37" s="953"/>
      <c r="L37" s="954"/>
      <c r="M37" s="148"/>
      <c r="N37" s="580"/>
      <c r="O37" s="581"/>
    </row>
    <row r="38" spans="1:15" s="12" customFormat="1" ht="22.5" customHeight="1">
      <c r="A38" s="519">
        <v>7</v>
      </c>
      <c r="B38" s="102"/>
      <c r="C38" s="952"/>
      <c r="D38" s="953"/>
      <c r="E38" s="953"/>
      <c r="F38" s="953"/>
      <c r="G38" s="953"/>
      <c r="H38" s="953"/>
      <c r="I38" s="953"/>
      <c r="J38" s="953"/>
      <c r="K38" s="953"/>
      <c r="L38" s="954"/>
      <c r="M38" s="148"/>
      <c r="N38" s="580"/>
      <c r="O38" s="581"/>
    </row>
    <row r="39" spans="1:15" s="12" customFormat="1" ht="22.5" customHeight="1">
      <c r="A39" s="519">
        <v>7</v>
      </c>
      <c r="B39" s="102"/>
      <c r="C39" s="952"/>
      <c r="D39" s="953"/>
      <c r="E39" s="953"/>
      <c r="F39" s="953"/>
      <c r="G39" s="953"/>
      <c r="H39" s="953"/>
      <c r="I39" s="953"/>
      <c r="J39" s="953"/>
      <c r="K39" s="953"/>
      <c r="L39" s="954"/>
      <c r="M39" s="148"/>
      <c r="N39" s="580"/>
      <c r="O39" s="581"/>
    </row>
    <row r="40" spans="1:15" s="12" customFormat="1" ht="22.5" customHeight="1">
      <c r="A40" s="519">
        <v>7</v>
      </c>
      <c r="B40" s="102"/>
      <c r="C40" s="952"/>
      <c r="D40" s="953"/>
      <c r="E40" s="953"/>
      <c r="F40" s="953"/>
      <c r="G40" s="953"/>
      <c r="H40" s="953"/>
      <c r="I40" s="953"/>
      <c r="J40" s="953"/>
      <c r="K40" s="953"/>
      <c r="L40" s="954"/>
      <c r="M40" s="148"/>
      <c r="N40" s="580"/>
      <c r="O40" s="581"/>
    </row>
    <row r="41" spans="1:15" s="12" customFormat="1" ht="22.5" customHeight="1">
      <c r="A41" s="519">
        <v>7</v>
      </c>
      <c r="B41" s="102"/>
      <c r="C41" s="952"/>
      <c r="D41" s="953"/>
      <c r="E41" s="953"/>
      <c r="F41" s="953"/>
      <c r="G41" s="953"/>
      <c r="H41" s="953"/>
      <c r="I41" s="953"/>
      <c r="J41" s="953"/>
      <c r="K41" s="953"/>
      <c r="L41" s="954"/>
      <c r="M41" s="148"/>
      <c r="N41" s="580"/>
      <c r="O41" s="581"/>
    </row>
    <row r="42" spans="1:15" s="12" customFormat="1" ht="22.5" customHeight="1">
      <c r="A42" s="519"/>
      <c r="B42" s="102"/>
      <c r="C42" s="952"/>
      <c r="D42" s="953"/>
      <c r="E42" s="953"/>
      <c r="F42" s="953"/>
      <c r="G42" s="953"/>
      <c r="H42" s="953"/>
      <c r="I42" s="953"/>
      <c r="J42" s="953"/>
      <c r="K42" s="953"/>
      <c r="L42" s="954"/>
      <c r="M42" s="148"/>
      <c r="N42" s="580"/>
      <c r="O42" s="581"/>
    </row>
    <row r="43" spans="1:15" s="12" customFormat="1" ht="22.5" customHeight="1">
      <c r="A43" s="519"/>
      <c r="B43" s="102"/>
      <c r="C43" s="952"/>
      <c r="D43" s="953"/>
      <c r="E43" s="953"/>
      <c r="F43" s="953"/>
      <c r="G43" s="953"/>
      <c r="H43" s="953"/>
      <c r="I43" s="953"/>
      <c r="J43" s="953"/>
      <c r="K43" s="953"/>
      <c r="L43" s="954"/>
      <c r="M43" s="148"/>
      <c r="N43" s="580"/>
      <c r="O43" s="581"/>
    </row>
    <row r="44" spans="1:15" s="12" customFormat="1" ht="22.5" customHeight="1">
      <c r="A44" s="519"/>
      <c r="B44" s="102"/>
      <c r="C44" s="952"/>
      <c r="D44" s="953"/>
      <c r="E44" s="953"/>
      <c r="F44" s="953"/>
      <c r="G44" s="953"/>
      <c r="H44" s="953"/>
      <c r="I44" s="953"/>
      <c r="J44" s="953"/>
      <c r="K44" s="953"/>
      <c r="L44" s="954"/>
      <c r="M44" s="148"/>
      <c r="N44" s="580"/>
      <c r="O44" s="581"/>
    </row>
    <row r="45" spans="1:15" s="12" customFormat="1" ht="22.5" customHeight="1">
      <c r="A45" s="519"/>
      <c r="B45" s="102"/>
      <c r="C45" s="952"/>
      <c r="D45" s="953"/>
      <c r="E45" s="953"/>
      <c r="F45" s="953"/>
      <c r="G45" s="953"/>
      <c r="H45" s="953"/>
      <c r="I45" s="953"/>
      <c r="J45" s="953"/>
      <c r="K45" s="953"/>
      <c r="L45" s="954"/>
      <c r="M45" s="148"/>
      <c r="N45" s="580"/>
      <c r="O45" s="581"/>
    </row>
    <row r="46" spans="1:15" s="12" customFormat="1" ht="22.5" customHeight="1">
      <c r="A46" s="519"/>
      <c r="B46" s="102"/>
      <c r="C46" s="952"/>
      <c r="D46" s="953"/>
      <c r="E46" s="953"/>
      <c r="F46" s="953"/>
      <c r="G46" s="953"/>
      <c r="H46" s="953"/>
      <c r="I46" s="953"/>
      <c r="J46" s="953"/>
      <c r="K46" s="953"/>
      <c r="L46" s="954"/>
      <c r="M46" s="148"/>
      <c r="N46" s="580"/>
      <c r="O46" s="581"/>
    </row>
    <row r="47" spans="1:15" s="12" customFormat="1" ht="22.5" customHeight="1">
      <c r="A47" s="519"/>
      <c r="B47" s="102"/>
      <c r="C47" s="952"/>
      <c r="D47" s="953"/>
      <c r="E47" s="953"/>
      <c r="F47" s="953"/>
      <c r="G47" s="953"/>
      <c r="H47" s="953"/>
      <c r="I47" s="953"/>
      <c r="J47" s="953"/>
      <c r="K47" s="953"/>
      <c r="L47" s="954"/>
      <c r="M47" s="148"/>
      <c r="N47" s="580"/>
      <c r="O47" s="581"/>
    </row>
    <row r="48" spans="1:15" s="12" customFormat="1" ht="22.5" customHeight="1">
      <c r="A48" s="519"/>
      <c r="B48" s="102"/>
      <c r="C48" s="952"/>
      <c r="D48" s="953"/>
      <c r="E48" s="953"/>
      <c r="F48" s="953"/>
      <c r="G48" s="953"/>
      <c r="H48" s="953"/>
      <c r="I48" s="953"/>
      <c r="J48" s="953"/>
      <c r="K48" s="953"/>
      <c r="L48" s="954"/>
      <c r="M48" s="148"/>
      <c r="N48" s="580"/>
      <c r="O48" s="581"/>
    </row>
    <row r="49" spans="1:241" s="12" customFormat="1" ht="22.5" customHeight="1">
      <c r="A49" s="519"/>
      <c r="B49" s="102"/>
      <c r="C49" s="952"/>
      <c r="D49" s="953"/>
      <c r="E49" s="953"/>
      <c r="F49" s="953"/>
      <c r="G49" s="953"/>
      <c r="H49" s="953"/>
      <c r="I49" s="953"/>
      <c r="J49" s="953"/>
      <c r="K49" s="953"/>
      <c r="L49" s="954"/>
      <c r="M49" s="148"/>
      <c r="N49" s="580"/>
      <c r="O49" s="581"/>
    </row>
    <row r="50" spans="1:241" s="12" customFormat="1" ht="22.5" customHeight="1">
      <c r="A50" s="519"/>
      <c r="B50" s="102"/>
      <c r="C50" s="952"/>
      <c r="D50" s="953"/>
      <c r="E50" s="953"/>
      <c r="F50" s="953"/>
      <c r="G50" s="953"/>
      <c r="H50" s="953"/>
      <c r="I50" s="953"/>
      <c r="J50" s="953"/>
      <c r="K50" s="953"/>
      <c r="L50" s="954"/>
      <c r="M50" s="148"/>
      <c r="N50" s="580"/>
      <c r="O50" s="581"/>
    </row>
    <row r="51" spans="1:241" s="12" customFormat="1" ht="22.5" customHeight="1">
      <c r="A51" s="519"/>
      <c r="B51" s="102"/>
      <c r="C51" s="952"/>
      <c r="D51" s="953"/>
      <c r="E51" s="953"/>
      <c r="F51" s="953"/>
      <c r="G51" s="953"/>
      <c r="H51" s="953"/>
      <c r="I51" s="953"/>
      <c r="J51" s="953"/>
      <c r="K51" s="953"/>
      <c r="L51" s="954"/>
      <c r="M51" s="148"/>
      <c r="N51" s="580"/>
      <c r="O51" s="581"/>
    </row>
    <row r="52" spans="1:241" s="12" customFormat="1" ht="22.5" customHeight="1">
      <c r="A52" s="519">
        <v>7</v>
      </c>
      <c r="B52" s="102"/>
      <c r="C52" s="952"/>
      <c r="D52" s="953"/>
      <c r="E52" s="953"/>
      <c r="F52" s="953"/>
      <c r="G52" s="953"/>
      <c r="H52" s="953"/>
      <c r="I52" s="953"/>
      <c r="J52" s="953"/>
      <c r="K52" s="953"/>
      <c r="L52" s="954"/>
      <c r="M52" s="148"/>
      <c r="N52" s="580"/>
      <c r="O52" s="581"/>
    </row>
    <row r="53" spans="1:241" s="12" customFormat="1" ht="22.5" customHeight="1">
      <c r="A53" s="519">
        <v>7</v>
      </c>
      <c r="B53" s="576"/>
      <c r="C53" s="952"/>
      <c r="D53" s="953"/>
      <c r="E53" s="953"/>
      <c r="F53" s="953"/>
      <c r="G53" s="953"/>
      <c r="H53" s="953"/>
      <c r="I53" s="953"/>
      <c r="J53" s="953"/>
      <c r="K53" s="953"/>
      <c r="L53" s="954"/>
      <c r="M53" s="148"/>
      <c r="N53" s="580"/>
      <c r="O53" s="581"/>
    </row>
    <row r="54" spans="1:241" s="12" customFormat="1" ht="22.5" customHeight="1">
      <c r="A54" s="519">
        <v>7</v>
      </c>
      <c r="B54" s="576"/>
      <c r="C54" s="952"/>
      <c r="D54" s="953"/>
      <c r="E54" s="953"/>
      <c r="F54" s="953"/>
      <c r="G54" s="953"/>
      <c r="H54" s="953"/>
      <c r="I54" s="953"/>
      <c r="J54" s="953"/>
      <c r="K54" s="953"/>
      <c r="L54" s="954"/>
      <c r="M54" s="148"/>
      <c r="N54" s="580"/>
      <c r="O54" s="581"/>
    </row>
    <row r="55" spans="1:241" s="12" customFormat="1" ht="22.5" customHeight="1">
      <c r="A55" s="519">
        <v>7</v>
      </c>
      <c r="B55" s="576"/>
      <c r="C55" s="952"/>
      <c r="D55" s="953"/>
      <c r="E55" s="953"/>
      <c r="F55" s="953"/>
      <c r="G55" s="953"/>
      <c r="H55" s="953"/>
      <c r="I55" s="953"/>
      <c r="J55" s="953"/>
      <c r="K55" s="953"/>
      <c r="L55" s="954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955" t="s">
        <v>6</v>
      </c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270"/>
    </row>
    <row r="58" spans="1:241" ht="12.75" customHeight="1">
      <c r="A58" s="489"/>
      <c r="B58" s="282" t="str">
        <f>'1-MPN'!B67</f>
        <v>FAPESP,  AGOSTO DE 2014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956" t="s">
        <v>1</v>
      </c>
      <c r="C61" s="961" t="s">
        <v>8</v>
      </c>
      <c r="D61" s="863"/>
      <c r="E61" s="863"/>
      <c r="F61" s="863"/>
      <c r="G61" s="863"/>
      <c r="H61" s="863"/>
      <c r="I61" s="863"/>
      <c r="J61" s="863"/>
      <c r="K61" s="863"/>
      <c r="L61" s="863"/>
      <c r="M61" s="957" t="s">
        <v>191</v>
      </c>
      <c r="N61" s="959" t="s">
        <v>2</v>
      </c>
      <c r="O61" s="575"/>
    </row>
    <row r="62" spans="1:241" s="20" customFormat="1" ht="15.75" customHeight="1">
      <c r="A62" s="496"/>
      <c r="B62" s="956"/>
      <c r="C62" s="863"/>
      <c r="D62" s="863"/>
      <c r="E62" s="863"/>
      <c r="F62" s="863"/>
      <c r="G62" s="863"/>
      <c r="H62" s="863"/>
      <c r="I62" s="863"/>
      <c r="J62" s="863"/>
      <c r="K62" s="863"/>
      <c r="L62" s="863"/>
      <c r="M62" s="958"/>
      <c r="N62" s="859"/>
      <c r="O62" s="487"/>
    </row>
    <row r="63" spans="1:241" s="12" customFormat="1" ht="22.5" customHeight="1">
      <c r="A63" s="519">
        <v>7</v>
      </c>
      <c r="B63" s="187"/>
      <c r="C63" s="952"/>
      <c r="D63" s="953"/>
      <c r="E63" s="953"/>
      <c r="F63" s="953"/>
      <c r="G63" s="953"/>
      <c r="H63" s="953"/>
      <c r="I63" s="953"/>
      <c r="J63" s="953"/>
      <c r="K63" s="953"/>
      <c r="L63" s="954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952"/>
      <c r="D64" s="953"/>
      <c r="E64" s="953"/>
      <c r="F64" s="953"/>
      <c r="G64" s="953"/>
      <c r="H64" s="953"/>
      <c r="I64" s="953"/>
      <c r="J64" s="953"/>
      <c r="K64" s="953"/>
      <c r="L64" s="954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952"/>
      <c r="D65" s="953"/>
      <c r="E65" s="953"/>
      <c r="F65" s="953"/>
      <c r="G65" s="953"/>
      <c r="H65" s="953"/>
      <c r="I65" s="953"/>
      <c r="J65" s="953"/>
      <c r="K65" s="953"/>
      <c r="L65" s="954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952"/>
      <c r="D66" s="953"/>
      <c r="E66" s="953"/>
      <c r="F66" s="953"/>
      <c r="G66" s="953"/>
      <c r="H66" s="953"/>
      <c r="I66" s="953"/>
      <c r="J66" s="953"/>
      <c r="K66" s="953"/>
      <c r="L66" s="954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952"/>
      <c r="D67" s="953"/>
      <c r="E67" s="953"/>
      <c r="F67" s="953"/>
      <c r="G67" s="953"/>
      <c r="H67" s="953"/>
      <c r="I67" s="953"/>
      <c r="J67" s="953"/>
      <c r="K67" s="953"/>
      <c r="L67" s="954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952"/>
      <c r="D68" s="953"/>
      <c r="E68" s="953"/>
      <c r="F68" s="953"/>
      <c r="G68" s="953"/>
      <c r="H68" s="953"/>
      <c r="I68" s="953"/>
      <c r="J68" s="953"/>
      <c r="K68" s="953"/>
      <c r="L68" s="954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952"/>
      <c r="D69" s="953"/>
      <c r="E69" s="953"/>
      <c r="F69" s="953"/>
      <c r="G69" s="953"/>
      <c r="H69" s="953"/>
      <c r="I69" s="953"/>
      <c r="J69" s="953"/>
      <c r="K69" s="953"/>
      <c r="L69" s="954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952"/>
      <c r="D70" s="953"/>
      <c r="E70" s="953"/>
      <c r="F70" s="953"/>
      <c r="G70" s="953"/>
      <c r="H70" s="953"/>
      <c r="I70" s="953"/>
      <c r="J70" s="953"/>
      <c r="K70" s="953"/>
      <c r="L70" s="954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952"/>
      <c r="D71" s="953"/>
      <c r="E71" s="953"/>
      <c r="F71" s="953"/>
      <c r="G71" s="953"/>
      <c r="H71" s="953"/>
      <c r="I71" s="953"/>
      <c r="J71" s="953"/>
      <c r="K71" s="953"/>
      <c r="L71" s="954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952"/>
      <c r="D72" s="953"/>
      <c r="E72" s="953"/>
      <c r="F72" s="953"/>
      <c r="G72" s="953"/>
      <c r="H72" s="953"/>
      <c r="I72" s="953"/>
      <c r="J72" s="953"/>
      <c r="K72" s="953"/>
      <c r="L72" s="954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952"/>
      <c r="D73" s="953"/>
      <c r="E73" s="953"/>
      <c r="F73" s="953"/>
      <c r="G73" s="953"/>
      <c r="H73" s="953"/>
      <c r="I73" s="953"/>
      <c r="J73" s="953"/>
      <c r="K73" s="953"/>
      <c r="L73" s="954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952"/>
      <c r="D74" s="953"/>
      <c r="E74" s="953"/>
      <c r="F74" s="953"/>
      <c r="G74" s="953"/>
      <c r="H74" s="953"/>
      <c r="I74" s="953"/>
      <c r="J74" s="953"/>
      <c r="K74" s="953"/>
      <c r="L74" s="954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952"/>
      <c r="D75" s="953"/>
      <c r="E75" s="953"/>
      <c r="F75" s="953"/>
      <c r="G75" s="953"/>
      <c r="H75" s="953"/>
      <c r="I75" s="953"/>
      <c r="J75" s="953"/>
      <c r="K75" s="953"/>
      <c r="L75" s="954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952"/>
      <c r="D76" s="953"/>
      <c r="E76" s="953"/>
      <c r="F76" s="953"/>
      <c r="G76" s="953"/>
      <c r="H76" s="953"/>
      <c r="I76" s="953"/>
      <c r="J76" s="953"/>
      <c r="K76" s="953"/>
      <c r="L76" s="954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952"/>
      <c r="D77" s="953"/>
      <c r="E77" s="953"/>
      <c r="F77" s="953"/>
      <c r="G77" s="953"/>
      <c r="H77" s="953"/>
      <c r="I77" s="953"/>
      <c r="J77" s="953"/>
      <c r="K77" s="953"/>
      <c r="L77" s="954"/>
      <c r="M77" s="148"/>
      <c r="N77" s="580"/>
      <c r="O77" s="581"/>
    </row>
    <row r="78" spans="1:241" s="12" customFormat="1" ht="22.5" customHeight="1">
      <c r="A78" s="519"/>
      <c r="B78" s="102"/>
      <c r="C78" s="952"/>
      <c r="D78" s="953"/>
      <c r="E78" s="953"/>
      <c r="F78" s="953"/>
      <c r="G78" s="953"/>
      <c r="H78" s="953"/>
      <c r="I78" s="953"/>
      <c r="J78" s="953"/>
      <c r="K78" s="953"/>
      <c r="L78" s="954"/>
      <c r="M78" s="148"/>
      <c r="N78" s="580"/>
      <c r="O78" s="581"/>
    </row>
    <row r="79" spans="1:241" s="12" customFormat="1" ht="22.5" customHeight="1">
      <c r="A79" s="519"/>
      <c r="B79" s="102"/>
      <c r="C79" s="952"/>
      <c r="D79" s="953"/>
      <c r="E79" s="953"/>
      <c r="F79" s="953"/>
      <c r="G79" s="953"/>
      <c r="H79" s="953"/>
      <c r="I79" s="953"/>
      <c r="J79" s="953"/>
      <c r="K79" s="953"/>
      <c r="L79" s="954"/>
      <c r="M79" s="148"/>
      <c r="N79" s="580"/>
      <c r="O79" s="581"/>
    </row>
    <row r="80" spans="1:241" s="12" customFormat="1" ht="22.5" customHeight="1">
      <c r="A80" s="519"/>
      <c r="B80" s="102"/>
      <c r="C80" s="952"/>
      <c r="D80" s="953"/>
      <c r="E80" s="953"/>
      <c r="F80" s="953"/>
      <c r="G80" s="953"/>
      <c r="H80" s="953"/>
      <c r="I80" s="953"/>
      <c r="J80" s="953"/>
      <c r="K80" s="953"/>
      <c r="L80" s="954"/>
      <c r="M80" s="148"/>
      <c r="N80" s="580"/>
      <c r="O80" s="581"/>
    </row>
    <row r="81" spans="1:241" s="12" customFormat="1" ht="22.5" customHeight="1">
      <c r="A81" s="519"/>
      <c r="B81" s="102"/>
      <c r="C81" s="952"/>
      <c r="D81" s="953"/>
      <c r="E81" s="953"/>
      <c r="F81" s="953"/>
      <c r="G81" s="953"/>
      <c r="H81" s="953"/>
      <c r="I81" s="953"/>
      <c r="J81" s="953"/>
      <c r="K81" s="953"/>
      <c r="L81" s="954"/>
      <c r="M81" s="148"/>
      <c r="N81" s="580"/>
      <c r="O81" s="581"/>
    </row>
    <row r="82" spans="1:241" s="12" customFormat="1" ht="22.5" customHeight="1">
      <c r="A82" s="519"/>
      <c r="B82" s="102"/>
      <c r="C82" s="952"/>
      <c r="D82" s="953"/>
      <c r="E82" s="953"/>
      <c r="F82" s="953"/>
      <c r="G82" s="953"/>
      <c r="H82" s="953"/>
      <c r="I82" s="953"/>
      <c r="J82" s="953"/>
      <c r="K82" s="953"/>
      <c r="L82" s="954"/>
      <c r="M82" s="148"/>
      <c r="N82" s="580"/>
      <c r="O82" s="581"/>
    </row>
    <row r="83" spans="1:241" s="12" customFormat="1" ht="22.5" customHeight="1">
      <c r="A83" s="519"/>
      <c r="B83" s="102"/>
      <c r="C83" s="952"/>
      <c r="D83" s="953"/>
      <c r="E83" s="953"/>
      <c r="F83" s="953"/>
      <c r="G83" s="953"/>
      <c r="H83" s="953"/>
      <c r="I83" s="953"/>
      <c r="J83" s="953"/>
      <c r="K83" s="953"/>
      <c r="L83" s="954"/>
      <c r="M83" s="148"/>
      <c r="N83" s="580"/>
      <c r="O83" s="581"/>
    </row>
    <row r="84" spans="1:241" s="12" customFormat="1" ht="22.5" customHeight="1">
      <c r="A84" s="519"/>
      <c r="B84" s="102"/>
      <c r="C84" s="952"/>
      <c r="D84" s="953"/>
      <c r="E84" s="953"/>
      <c r="F84" s="953"/>
      <c r="G84" s="953"/>
      <c r="H84" s="953"/>
      <c r="I84" s="953"/>
      <c r="J84" s="953"/>
      <c r="K84" s="953"/>
      <c r="L84" s="954"/>
      <c r="M84" s="148"/>
      <c r="N84" s="580"/>
      <c r="O84" s="581"/>
    </row>
    <row r="85" spans="1:241" s="12" customFormat="1" ht="22.5" customHeight="1">
      <c r="A85" s="519"/>
      <c r="B85" s="102"/>
      <c r="C85" s="952"/>
      <c r="D85" s="953"/>
      <c r="E85" s="953"/>
      <c r="F85" s="953"/>
      <c r="G85" s="953"/>
      <c r="H85" s="953"/>
      <c r="I85" s="953"/>
      <c r="J85" s="953"/>
      <c r="K85" s="953"/>
      <c r="L85" s="954"/>
      <c r="M85" s="148"/>
      <c r="N85" s="580"/>
      <c r="O85" s="581"/>
    </row>
    <row r="86" spans="1:241" s="12" customFormat="1" ht="22.5" customHeight="1">
      <c r="A86" s="519"/>
      <c r="B86" s="102"/>
      <c r="C86" s="952"/>
      <c r="D86" s="953"/>
      <c r="E86" s="953"/>
      <c r="F86" s="953"/>
      <c r="G86" s="953"/>
      <c r="H86" s="953"/>
      <c r="I86" s="953"/>
      <c r="J86" s="953"/>
      <c r="K86" s="953"/>
      <c r="L86" s="954"/>
      <c r="M86" s="148"/>
      <c r="N86" s="580"/>
      <c r="O86" s="581"/>
    </row>
    <row r="87" spans="1:241" s="12" customFormat="1" ht="22.5" customHeight="1">
      <c r="A87" s="519"/>
      <c r="B87" s="102"/>
      <c r="C87" s="952"/>
      <c r="D87" s="953"/>
      <c r="E87" s="953"/>
      <c r="F87" s="953"/>
      <c r="G87" s="953"/>
      <c r="H87" s="953"/>
      <c r="I87" s="953"/>
      <c r="J87" s="953"/>
      <c r="K87" s="953"/>
      <c r="L87" s="954"/>
      <c r="M87" s="148"/>
      <c r="N87" s="580"/>
      <c r="O87" s="581"/>
    </row>
    <row r="88" spans="1:241" s="12" customFormat="1" ht="22.5" customHeight="1">
      <c r="A88" s="519"/>
      <c r="B88" s="102"/>
      <c r="C88" s="952"/>
      <c r="D88" s="953"/>
      <c r="E88" s="953"/>
      <c r="F88" s="953"/>
      <c r="G88" s="953"/>
      <c r="H88" s="953"/>
      <c r="I88" s="953"/>
      <c r="J88" s="953"/>
      <c r="K88" s="953"/>
      <c r="L88" s="954"/>
      <c r="M88" s="148"/>
      <c r="N88" s="580"/>
      <c r="O88" s="581"/>
    </row>
    <row r="89" spans="1:241" s="12" customFormat="1" ht="22.5" customHeight="1">
      <c r="A89" s="519"/>
      <c r="B89" s="102"/>
      <c r="C89" s="952"/>
      <c r="D89" s="953"/>
      <c r="E89" s="953"/>
      <c r="F89" s="953"/>
      <c r="G89" s="953"/>
      <c r="H89" s="953"/>
      <c r="I89" s="953"/>
      <c r="J89" s="953"/>
      <c r="K89" s="953"/>
      <c r="L89" s="954"/>
      <c r="M89" s="148"/>
      <c r="N89" s="580"/>
      <c r="O89" s="581"/>
    </row>
    <row r="90" spans="1:241" s="12" customFormat="1" ht="22.5" customHeight="1">
      <c r="A90" s="519"/>
      <c r="B90" s="187"/>
      <c r="C90" s="952"/>
      <c r="D90" s="953"/>
      <c r="E90" s="953"/>
      <c r="F90" s="953"/>
      <c r="G90" s="953"/>
      <c r="H90" s="953"/>
      <c r="I90" s="953"/>
      <c r="J90" s="953"/>
      <c r="K90" s="953"/>
      <c r="L90" s="954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952"/>
      <c r="D91" s="953"/>
      <c r="E91" s="953"/>
      <c r="F91" s="953"/>
      <c r="G91" s="953"/>
      <c r="H91" s="953"/>
      <c r="I91" s="953"/>
      <c r="J91" s="953"/>
      <c r="K91" s="953"/>
      <c r="L91" s="954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952"/>
      <c r="D92" s="953"/>
      <c r="E92" s="953"/>
      <c r="F92" s="953"/>
      <c r="G92" s="953"/>
      <c r="H92" s="953"/>
      <c r="I92" s="953"/>
      <c r="J92" s="953"/>
      <c r="K92" s="953"/>
      <c r="L92" s="954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952"/>
      <c r="D93" s="953"/>
      <c r="E93" s="953"/>
      <c r="F93" s="953"/>
      <c r="G93" s="953"/>
      <c r="H93" s="953"/>
      <c r="I93" s="953"/>
      <c r="J93" s="953"/>
      <c r="K93" s="953"/>
      <c r="L93" s="954"/>
      <c r="M93" s="148"/>
      <c r="N93" s="580"/>
      <c r="O93" s="581"/>
    </row>
    <row r="94" spans="1:241" s="12" customFormat="1" ht="22.5" customHeight="1">
      <c r="A94" s="519"/>
      <c r="B94" s="102"/>
      <c r="C94" s="952"/>
      <c r="D94" s="953"/>
      <c r="E94" s="953"/>
      <c r="F94" s="953"/>
      <c r="G94" s="953"/>
      <c r="H94" s="953"/>
      <c r="I94" s="953"/>
      <c r="J94" s="953"/>
      <c r="K94" s="953"/>
      <c r="L94" s="954"/>
      <c r="M94" s="148"/>
      <c r="N94" s="580"/>
      <c r="O94" s="581"/>
    </row>
    <row r="95" spans="1:241" s="12" customFormat="1" ht="22.5" customHeight="1">
      <c r="A95" s="519"/>
      <c r="B95" s="102"/>
      <c r="C95" s="952"/>
      <c r="D95" s="953"/>
      <c r="E95" s="953"/>
      <c r="F95" s="953"/>
      <c r="G95" s="953"/>
      <c r="H95" s="953"/>
      <c r="I95" s="953"/>
      <c r="J95" s="953"/>
      <c r="K95" s="953"/>
      <c r="L95" s="954"/>
      <c r="M95" s="148"/>
      <c r="N95" s="580"/>
      <c r="O95" s="581"/>
    </row>
    <row r="96" spans="1:241" s="12" customFormat="1" ht="22.5" customHeight="1">
      <c r="A96" s="519"/>
      <c r="B96" s="102"/>
      <c r="C96" s="952"/>
      <c r="D96" s="953"/>
      <c r="E96" s="953"/>
      <c r="F96" s="953"/>
      <c r="G96" s="953"/>
      <c r="H96" s="953"/>
      <c r="I96" s="953"/>
      <c r="J96" s="953"/>
      <c r="K96" s="953"/>
      <c r="L96" s="954"/>
      <c r="M96" s="148"/>
      <c r="N96" s="580"/>
      <c r="O96" s="581"/>
    </row>
    <row r="97" spans="1:15" s="12" customFormat="1" ht="22.5" customHeight="1">
      <c r="A97" s="519"/>
      <c r="B97" s="102"/>
      <c r="C97" s="952"/>
      <c r="D97" s="953"/>
      <c r="E97" s="953"/>
      <c r="F97" s="953"/>
      <c r="G97" s="953"/>
      <c r="H97" s="953"/>
      <c r="I97" s="953"/>
      <c r="J97" s="953"/>
      <c r="K97" s="953"/>
      <c r="L97" s="954"/>
      <c r="M97" s="148"/>
      <c r="N97" s="580"/>
      <c r="O97" s="581"/>
    </row>
    <row r="98" spans="1:15" s="12" customFormat="1" ht="22.5" customHeight="1">
      <c r="A98" s="519"/>
      <c r="B98" s="102"/>
      <c r="C98" s="952"/>
      <c r="D98" s="953"/>
      <c r="E98" s="953"/>
      <c r="F98" s="953"/>
      <c r="G98" s="953"/>
      <c r="H98" s="953"/>
      <c r="I98" s="953"/>
      <c r="J98" s="953"/>
      <c r="K98" s="953"/>
      <c r="L98" s="954"/>
      <c r="M98" s="148"/>
      <c r="N98" s="580"/>
      <c r="O98" s="581"/>
    </row>
    <row r="99" spans="1:15" s="12" customFormat="1" ht="22.5" customHeight="1">
      <c r="A99" s="519"/>
      <c r="B99" s="102"/>
      <c r="C99" s="952"/>
      <c r="D99" s="953"/>
      <c r="E99" s="953"/>
      <c r="F99" s="953"/>
      <c r="G99" s="953"/>
      <c r="H99" s="953"/>
      <c r="I99" s="953"/>
      <c r="J99" s="953"/>
      <c r="K99" s="953"/>
      <c r="L99" s="954"/>
      <c r="M99" s="148"/>
      <c r="N99" s="580"/>
      <c r="O99" s="581"/>
    </row>
    <row r="100" spans="1:15" s="12" customFormat="1" ht="22.5" customHeight="1">
      <c r="A100" s="519"/>
      <c r="B100" s="102"/>
      <c r="C100" s="952"/>
      <c r="D100" s="953"/>
      <c r="E100" s="953"/>
      <c r="F100" s="953"/>
      <c r="G100" s="953"/>
      <c r="H100" s="953"/>
      <c r="I100" s="953"/>
      <c r="J100" s="953"/>
      <c r="K100" s="953"/>
      <c r="L100" s="954"/>
      <c r="M100" s="148"/>
      <c r="N100" s="580"/>
      <c r="O100" s="581"/>
    </row>
    <row r="101" spans="1:15" s="12" customFormat="1" ht="22.5" customHeight="1">
      <c r="A101" s="519"/>
      <c r="B101" s="102"/>
      <c r="C101" s="952"/>
      <c r="D101" s="953"/>
      <c r="E101" s="953"/>
      <c r="F101" s="953"/>
      <c r="G101" s="953"/>
      <c r="H101" s="953"/>
      <c r="I101" s="953"/>
      <c r="J101" s="953"/>
      <c r="K101" s="953"/>
      <c r="L101" s="954"/>
      <c r="M101" s="148"/>
      <c r="N101" s="580"/>
      <c r="O101" s="581"/>
    </row>
    <row r="102" spans="1:15" s="12" customFormat="1" ht="22.5" customHeight="1">
      <c r="A102" s="519"/>
      <c r="B102" s="102"/>
      <c r="C102" s="952"/>
      <c r="D102" s="953"/>
      <c r="E102" s="953"/>
      <c r="F102" s="953"/>
      <c r="G102" s="953"/>
      <c r="H102" s="953"/>
      <c r="I102" s="953"/>
      <c r="J102" s="953"/>
      <c r="K102" s="953"/>
      <c r="L102" s="954"/>
      <c r="M102" s="148"/>
      <c r="N102" s="580"/>
      <c r="O102" s="581"/>
    </row>
    <row r="103" spans="1:15" s="12" customFormat="1" ht="22.5" customHeight="1">
      <c r="A103" s="519"/>
      <c r="B103" s="102"/>
      <c r="C103" s="952"/>
      <c r="D103" s="953"/>
      <c r="E103" s="953"/>
      <c r="F103" s="953"/>
      <c r="G103" s="953"/>
      <c r="H103" s="953"/>
      <c r="I103" s="953"/>
      <c r="J103" s="953"/>
      <c r="K103" s="953"/>
      <c r="L103" s="954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955" t="s">
        <v>6</v>
      </c>
      <c r="C105" s="955"/>
      <c r="D105" s="955"/>
      <c r="E105" s="955"/>
      <c r="F105" s="955"/>
      <c r="G105" s="955"/>
      <c r="H105" s="955"/>
      <c r="I105" s="955"/>
      <c r="J105" s="955"/>
      <c r="K105" s="955"/>
      <c r="L105" s="955"/>
      <c r="M105" s="955"/>
      <c r="N105" s="955"/>
      <c r="O105" s="980"/>
    </row>
    <row r="106" spans="1:15" ht="12.75" customHeight="1">
      <c r="A106" s="489"/>
      <c r="B106" s="282" t="str">
        <f>B58</f>
        <v>FAPESP,  AGOSTO DE 2014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980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956" t="s">
        <v>1</v>
      </c>
      <c r="C109" s="961" t="s">
        <v>8</v>
      </c>
      <c r="D109" s="863"/>
      <c r="E109" s="863"/>
      <c r="F109" s="863"/>
      <c r="G109" s="863"/>
      <c r="H109" s="863"/>
      <c r="I109" s="863"/>
      <c r="J109" s="863"/>
      <c r="K109" s="863"/>
      <c r="L109" s="863"/>
      <c r="M109" s="957" t="s">
        <v>191</v>
      </c>
      <c r="N109" s="959" t="s">
        <v>2</v>
      </c>
    </row>
    <row r="110" spans="1:15">
      <c r="B110" s="956"/>
      <c r="C110" s="863"/>
      <c r="D110" s="863"/>
      <c r="E110" s="863"/>
      <c r="F110" s="863"/>
      <c r="G110" s="863"/>
      <c r="H110" s="863"/>
      <c r="I110" s="863"/>
      <c r="J110" s="863"/>
      <c r="K110" s="863"/>
      <c r="L110" s="863"/>
      <c r="M110" s="958"/>
      <c r="N110" s="859"/>
    </row>
    <row r="111" spans="1:15" s="12" customFormat="1" ht="22.5" customHeight="1">
      <c r="A111" s="506"/>
      <c r="B111" s="187"/>
      <c r="C111" s="952"/>
      <c r="D111" s="953"/>
      <c r="E111" s="953"/>
      <c r="F111" s="953"/>
      <c r="G111" s="953"/>
      <c r="H111" s="953"/>
      <c r="I111" s="953"/>
      <c r="J111" s="953"/>
      <c r="K111" s="953"/>
      <c r="L111" s="954"/>
      <c r="M111" s="148"/>
      <c r="N111" s="580"/>
      <c r="O111" s="506"/>
    </row>
    <row r="112" spans="1:15" s="12" customFormat="1" ht="22.5" customHeight="1">
      <c r="A112" s="506"/>
      <c r="B112" s="102"/>
      <c r="C112" s="952"/>
      <c r="D112" s="953"/>
      <c r="E112" s="953"/>
      <c r="F112" s="953"/>
      <c r="G112" s="953"/>
      <c r="H112" s="953"/>
      <c r="I112" s="953"/>
      <c r="J112" s="953"/>
      <c r="K112" s="953"/>
      <c r="L112" s="954"/>
      <c r="M112" s="148"/>
      <c r="N112" s="580"/>
      <c r="O112" s="506"/>
    </row>
    <row r="113" spans="1:15" s="12" customFormat="1" ht="22.5" customHeight="1">
      <c r="A113" s="506"/>
      <c r="B113" s="102"/>
      <c r="C113" s="952"/>
      <c r="D113" s="953"/>
      <c r="E113" s="953"/>
      <c r="F113" s="953"/>
      <c r="G113" s="953"/>
      <c r="H113" s="953"/>
      <c r="I113" s="953"/>
      <c r="J113" s="953"/>
      <c r="K113" s="953"/>
      <c r="L113" s="954"/>
      <c r="M113" s="148"/>
      <c r="N113" s="580"/>
      <c r="O113" s="506"/>
    </row>
    <row r="114" spans="1:15" s="12" customFormat="1" ht="22.5" customHeight="1">
      <c r="A114" s="506"/>
      <c r="B114" s="102"/>
      <c r="C114" s="952"/>
      <c r="D114" s="953"/>
      <c r="E114" s="953"/>
      <c r="F114" s="953"/>
      <c r="G114" s="953"/>
      <c r="H114" s="953"/>
      <c r="I114" s="953"/>
      <c r="J114" s="953"/>
      <c r="K114" s="953"/>
      <c r="L114" s="954"/>
      <c r="M114" s="148"/>
      <c r="N114" s="580"/>
      <c r="O114" s="506"/>
    </row>
    <row r="115" spans="1:15" s="12" customFormat="1" ht="22.5" customHeight="1">
      <c r="A115" s="506"/>
      <c r="B115" s="102"/>
      <c r="C115" s="952"/>
      <c r="D115" s="953"/>
      <c r="E115" s="953"/>
      <c r="F115" s="953"/>
      <c r="G115" s="953"/>
      <c r="H115" s="953"/>
      <c r="I115" s="953"/>
      <c r="J115" s="953"/>
      <c r="K115" s="953"/>
      <c r="L115" s="954"/>
      <c r="M115" s="148"/>
      <c r="N115" s="580"/>
      <c r="O115" s="506"/>
    </row>
    <row r="116" spans="1:15" s="12" customFormat="1" ht="22.5" customHeight="1">
      <c r="A116" s="506"/>
      <c r="B116" s="102"/>
      <c r="C116" s="952"/>
      <c r="D116" s="953"/>
      <c r="E116" s="953"/>
      <c r="F116" s="953"/>
      <c r="G116" s="953"/>
      <c r="H116" s="953"/>
      <c r="I116" s="953"/>
      <c r="J116" s="953"/>
      <c r="K116" s="953"/>
      <c r="L116" s="954"/>
      <c r="M116" s="148"/>
      <c r="N116" s="580"/>
      <c r="O116" s="506"/>
    </row>
    <row r="117" spans="1:15" s="12" customFormat="1" ht="22.5" customHeight="1">
      <c r="A117" s="506"/>
      <c r="B117" s="102"/>
      <c r="C117" s="952"/>
      <c r="D117" s="953"/>
      <c r="E117" s="953"/>
      <c r="F117" s="953"/>
      <c r="G117" s="953"/>
      <c r="H117" s="953"/>
      <c r="I117" s="953"/>
      <c r="J117" s="953"/>
      <c r="K117" s="953"/>
      <c r="L117" s="954"/>
      <c r="M117" s="148"/>
      <c r="N117" s="580"/>
      <c r="O117" s="506"/>
    </row>
    <row r="118" spans="1:15" s="12" customFormat="1" ht="22.5" customHeight="1">
      <c r="A118" s="506"/>
      <c r="B118" s="102"/>
      <c r="C118" s="952"/>
      <c r="D118" s="953"/>
      <c r="E118" s="953"/>
      <c r="F118" s="953"/>
      <c r="G118" s="953"/>
      <c r="H118" s="953"/>
      <c r="I118" s="953"/>
      <c r="J118" s="953"/>
      <c r="K118" s="953"/>
      <c r="L118" s="954"/>
      <c r="M118" s="148"/>
      <c r="N118" s="580"/>
      <c r="O118" s="506"/>
    </row>
    <row r="119" spans="1:15" s="12" customFormat="1" ht="22.5" customHeight="1">
      <c r="A119" s="506"/>
      <c r="B119" s="102"/>
      <c r="C119" s="952"/>
      <c r="D119" s="953"/>
      <c r="E119" s="953"/>
      <c r="F119" s="953"/>
      <c r="G119" s="953"/>
      <c r="H119" s="953"/>
      <c r="I119" s="953"/>
      <c r="J119" s="953"/>
      <c r="K119" s="953"/>
      <c r="L119" s="954"/>
      <c r="M119" s="148"/>
      <c r="N119" s="580"/>
      <c r="O119" s="506"/>
    </row>
    <row r="120" spans="1:15" s="12" customFormat="1" ht="22.5" customHeight="1">
      <c r="A120" s="506"/>
      <c r="B120" s="102"/>
      <c r="C120" s="952"/>
      <c r="D120" s="953"/>
      <c r="E120" s="953"/>
      <c r="F120" s="953"/>
      <c r="G120" s="953"/>
      <c r="H120" s="953"/>
      <c r="I120" s="953"/>
      <c r="J120" s="953"/>
      <c r="K120" s="953"/>
      <c r="L120" s="954"/>
      <c r="M120" s="148"/>
      <c r="N120" s="580"/>
      <c r="O120" s="506"/>
    </row>
    <row r="121" spans="1:15" s="12" customFormat="1" ht="22.5" customHeight="1">
      <c r="A121" s="506"/>
      <c r="B121" s="102"/>
      <c r="C121" s="952"/>
      <c r="D121" s="953"/>
      <c r="E121" s="953"/>
      <c r="F121" s="953"/>
      <c r="G121" s="953"/>
      <c r="H121" s="953"/>
      <c r="I121" s="953"/>
      <c r="J121" s="953"/>
      <c r="K121" s="953"/>
      <c r="L121" s="954"/>
      <c r="M121" s="148"/>
      <c r="N121" s="580"/>
      <c r="O121" s="506"/>
    </row>
    <row r="122" spans="1:15" s="12" customFormat="1" ht="22.5" customHeight="1">
      <c r="A122" s="506"/>
      <c r="B122" s="102"/>
      <c r="C122" s="952"/>
      <c r="D122" s="953"/>
      <c r="E122" s="953"/>
      <c r="F122" s="953"/>
      <c r="G122" s="953"/>
      <c r="H122" s="953"/>
      <c r="I122" s="953"/>
      <c r="J122" s="953"/>
      <c r="K122" s="953"/>
      <c r="L122" s="954"/>
      <c r="M122" s="148"/>
      <c r="N122" s="580"/>
      <c r="O122" s="506"/>
    </row>
    <row r="123" spans="1:15" s="12" customFormat="1" ht="22.5" customHeight="1">
      <c r="A123" s="506"/>
      <c r="B123" s="102"/>
      <c r="C123" s="952"/>
      <c r="D123" s="953"/>
      <c r="E123" s="953"/>
      <c r="F123" s="953"/>
      <c r="G123" s="953"/>
      <c r="H123" s="953"/>
      <c r="I123" s="953"/>
      <c r="J123" s="953"/>
      <c r="K123" s="953"/>
      <c r="L123" s="954"/>
      <c r="M123" s="148"/>
      <c r="N123" s="580"/>
      <c r="O123" s="506"/>
    </row>
    <row r="124" spans="1:15" s="12" customFormat="1" ht="22.5" customHeight="1">
      <c r="A124" s="506"/>
      <c r="B124" s="102"/>
      <c r="C124" s="952"/>
      <c r="D124" s="953"/>
      <c r="E124" s="953"/>
      <c r="F124" s="953"/>
      <c r="G124" s="953"/>
      <c r="H124" s="953"/>
      <c r="I124" s="953"/>
      <c r="J124" s="953"/>
      <c r="K124" s="953"/>
      <c r="L124" s="954"/>
      <c r="M124" s="148"/>
      <c r="N124" s="580"/>
      <c r="O124" s="506"/>
    </row>
    <row r="125" spans="1:15" s="12" customFormat="1" ht="22.5" customHeight="1">
      <c r="A125" s="506"/>
      <c r="B125" s="102"/>
      <c r="C125" s="952"/>
      <c r="D125" s="953"/>
      <c r="E125" s="953"/>
      <c r="F125" s="953"/>
      <c r="G125" s="953"/>
      <c r="H125" s="953"/>
      <c r="I125" s="953"/>
      <c r="J125" s="953"/>
      <c r="K125" s="953"/>
      <c r="L125" s="954"/>
      <c r="M125" s="148"/>
      <c r="N125" s="580"/>
      <c r="O125" s="506"/>
    </row>
    <row r="126" spans="1:15" s="12" customFormat="1" ht="22.5" customHeight="1">
      <c r="A126" s="506"/>
      <c r="B126" s="102"/>
      <c r="C126" s="952"/>
      <c r="D126" s="953"/>
      <c r="E126" s="953"/>
      <c r="F126" s="953"/>
      <c r="G126" s="953"/>
      <c r="H126" s="953"/>
      <c r="I126" s="953"/>
      <c r="J126" s="953"/>
      <c r="K126" s="953"/>
      <c r="L126" s="954"/>
      <c r="M126" s="148"/>
      <c r="N126" s="580"/>
      <c r="O126" s="506"/>
    </row>
    <row r="127" spans="1:15" s="12" customFormat="1" ht="22.5" customHeight="1">
      <c r="A127" s="506"/>
      <c r="B127" s="102"/>
      <c r="C127" s="952"/>
      <c r="D127" s="953"/>
      <c r="E127" s="953"/>
      <c r="F127" s="953"/>
      <c r="G127" s="953"/>
      <c r="H127" s="953"/>
      <c r="I127" s="953"/>
      <c r="J127" s="953"/>
      <c r="K127" s="953"/>
      <c r="L127" s="954"/>
      <c r="M127" s="148"/>
      <c r="N127" s="580"/>
      <c r="O127" s="506"/>
    </row>
    <row r="128" spans="1:15" s="12" customFormat="1" ht="22.5" customHeight="1">
      <c r="A128" s="506"/>
      <c r="B128" s="102"/>
      <c r="C128" s="952"/>
      <c r="D128" s="953"/>
      <c r="E128" s="953"/>
      <c r="F128" s="953"/>
      <c r="G128" s="953"/>
      <c r="H128" s="953"/>
      <c r="I128" s="953"/>
      <c r="J128" s="953"/>
      <c r="K128" s="953"/>
      <c r="L128" s="954"/>
      <c r="M128" s="148"/>
      <c r="N128" s="580"/>
      <c r="O128" s="506"/>
    </row>
    <row r="129" spans="1:15" s="12" customFormat="1" ht="22.5" customHeight="1">
      <c r="A129" s="506"/>
      <c r="B129" s="102"/>
      <c r="C129" s="952"/>
      <c r="D129" s="953"/>
      <c r="E129" s="953"/>
      <c r="F129" s="953"/>
      <c r="G129" s="953"/>
      <c r="H129" s="953"/>
      <c r="I129" s="953"/>
      <c r="J129" s="953"/>
      <c r="K129" s="953"/>
      <c r="L129" s="954"/>
      <c r="M129" s="148"/>
      <c r="N129" s="580"/>
      <c r="O129" s="506"/>
    </row>
    <row r="130" spans="1:15" s="12" customFormat="1" ht="22.5" customHeight="1">
      <c r="A130" s="506"/>
      <c r="B130" s="102"/>
      <c r="C130" s="952"/>
      <c r="D130" s="953"/>
      <c r="E130" s="953"/>
      <c r="F130" s="953"/>
      <c r="G130" s="953"/>
      <c r="H130" s="953"/>
      <c r="I130" s="953"/>
      <c r="J130" s="953"/>
      <c r="K130" s="953"/>
      <c r="L130" s="954"/>
      <c r="M130" s="148"/>
      <c r="N130" s="580"/>
      <c r="O130" s="506"/>
    </row>
    <row r="131" spans="1:15" s="12" customFormat="1" ht="22.5" customHeight="1">
      <c r="A131" s="506"/>
      <c r="B131" s="102"/>
      <c r="C131" s="952"/>
      <c r="D131" s="953"/>
      <c r="E131" s="953"/>
      <c r="F131" s="953"/>
      <c r="G131" s="953"/>
      <c r="H131" s="953"/>
      <c r="I131" s="953"/>
      <c r="J131" s="953"/>
      <c r="K131" s="953"/>
      <c r="L131" s="954"/>
      <c r="M131" s="148"/>
      <c r="N131" s="580"/>
      <c r="O131" s="506"/>
    </row>
    <row r="132" spans="1:15" s="12" customFormat="1" ht="22.5" customHeight="1">
      <c r="A132" s="506"/>
      <c r="B132" s="102"/>
      <c r="C132" s="952"/>
      <c r="D132" s="953"/>
      <c r="E132" s="953"/>
      <c r="F132" s="953"/>
      <c r="G132" s="953"/>
      <c r="H132" s="953"/>
      <c r="I132" s="953"/>
      <c r="J132" s="953"/>
      <c r="K132" s="953"/>
      <c r="L132" s="954"/>
      <c r="M132" s="148"/>
      <c r="N132" s="580"/>
      <c r="O132" s="506"/>
    </row>
    <row r="133" spans="1:15" s="12" customFormat="1" ht="22.5" customHeight="1">
      <c r="A133" s="506"/>
      <c r="B133" s="102"/>
      <c r="C133" s="952"/>
      <c r="D133" s="953"/>
      <c r="E133" s="953"/>
      <c r="F133" s="953"/>
      <c r="G133" s="953"/>
      <c r="H133" s="953"/>
      <c r="I133" s="953"/>
      <c r="J133" s="953"/>
      <c r="K133" s="953"/>
      <c r="L133" s="954"/>
      <c r="M133" s="148"/>
      <c r="N133" s="580"/>
      <c r="O133" s="506"/>
    </row>
    <row r="134" spans="1:15" s="12" customFormat="1" ht="22.5" customHeight="1">
      <c r="A134" s="506"/>
      <c r="B134" s="102"/>
      <c r="C134" s="952"/>
      <c r="D134" s="953"/>
      <c r="E134" s="953"/>
      <c r="F134" s="953"/>
      <c r="G134" s="953"/>
      <c r="H134" s="953"/>
      <c r="I134" s="953"/>
      <c r="J134" s="953"/>
      <c r="K134" s="953"/>
      <c r="L134" s="954"/>
      <c r="M134" s="148"/>
      <c r="N134" s="580"/>
      <c r="O134" s="506"/>
    </row>
    <row r="135" spans="1:15" s="12" customFormat="1" ht="22.5" customHeight="1">
      <c r="A135" s="506"/>
      <c r="B135" s="102"/>
      <c r="C135" s="952"/>
      <c r="D135" s="953"/>
      <c r="E135" s="953"/>
      <c r="F135" s="953"/>
      <c r="G135" s="953"/>
      <c r="H135" s="953"/>
      <c r="I135" s="953"/>
      <c r="J135" s="953"/>
      <c r="K135" s="953"/>
      <c r="L135" s="954"/>
      <c r="M135" s="148"/>
      <c r="N135" s="580"/>
      <c r="O135" s="506"/>
    </row>
    <row r="136" spans="1:15" s="12" customFormat="1" ht="22.5" customHeight="1">
      <c r="A136" s="506"/>
      <c r="B136" s="102"/>
      <c r="C136" s="952"/>
      <c r="D136" s="953"/>
      <c r="E136" s="953"/>
      <c r="F136" s="953"/>
      <c r="G136" s="953"/>
      <c r="H136" s="953"/>
      <c r="I136" s="953"/>
      <c r="J136" s="953"/>
      <c r="K136" s="953"/>
      <c r="L136" s="954"/>
      <c r="M136" s="148"/>
      <c r="N136" s="580"/>
      <c r="O136" s="506"/>
    </row>
    <row r="137" spans="1:15" s="12" customFormat="1" ht="22.5" customHeight="1">
      <c r="A137" s="506"/>
      <c r="B137" s="102"/>
      <c r="C137" s="952"/>
      <c r="D137" s="953"/>
      <c r="E137" s="953"/>
      <c r="F137" s="953"/>
      <c r="G137" s="953"/>
      <c r="H137" s="953"/>
      <c r="I137" s="953"/>
      <c r="J137" s="953"/>
      <c r="K137" s="953"/>
      <c r="L137" s="954"/>
      <c r="M137" s="148"/>
      <c r="N137" s="580"/>
      <c r="O137" s="506"/>
    </row>
    <row r="138" spans="1:15" s="12" customFormat="1" ht="22.5" customHeight="1">
      <c r="A138" s="506"/>
      <c r="B138" s="187"/>
      <c r="C138" s="952"/>
      <c r="D138" s="953"/>
      <c r="E138" s="953"/>
      <c r="F138" s="953"/>
      <c r="G138" s="953"/>
      <c r="H138" s="953"/>
      <c r="I138" s="953"/>
      <c r="J138" s="953"/>
      <c r="K138" s="953"/>
      <c r="L138" s="954"/>
      <c r="M138" s="148"/>
      <c r="N138" s="580"/>
      <c r="O138" s="506"/>
    </row>
    <row r="139" spans="1:15" s="12" customFormat="1" ht="22.5" customHeight="1">
      <c r="A139" s="506"/>
      <c r="B139" s="102"/>
      <c r="C139" s="952"/>
      <c r="D139" s="953"/>
      <c r="E139" s="953"/>
      <c r="F139" s="953"/>
      <c r="G139" s="953"/>
      <c r="H139" s="953"/>
      <c r="I139" s="953"/>
      <c r="J139" s="953"/>
      <c r="K139" s="953"/>
      <c r="L139" s="954"/>
      <c r="M139" s="148"/>
      <c r="N139" s="580"/>
      <c r="O139" s="506"/>
    </row>
    <row r="140" spans="1:15" s="12" customFormat="1" ht="22.5" customHeight="1">
      <c r="A140" s="506"/>
      <c r="B140" s="102"/>
      <c r="C140" s="952"/>
      <c r="D140" s="953"/>
      <c r="E140" s="953"/>
      <c r="F140" s="953"/>
      <c r="G140" s="953"/>
      <c r="H140" s="953"/>
      <c r="I140" s="953"/>
      <c r="J140" s="953"/>
      <c r="K140" s="953"/>
      <c r="L140" s="954"/>
      <c r="M140" s="148"/>
      <c r="N140" s="580"/>
      <c r="O140" s="506"/>
    </row>
    <row r="141" spans="1:15" s="12" customFormat="1" ht="22.5" customHeight="1">
      <c r="A141" s="506"/>
      <c r="B141" s="102"/>
      <c r="C141" s="952"/>
      <c r="D141" s="953"/>
      <c r="E141" s="953"/>
      <c r="F141" s="953"/>
      <c r="G141" s="953"/>
      <c r="H141" s="953"/>
      <c r="I141" s="953"/>
      <c r="J141" s="953"/>
      <c r="K141" s="953"/>
      <c r="L141" s="954"/>
      <c r="M141" s="148"/>
      <c r="N141" s="580"/>
      <c r="O141" s="506"/>
    </row>
    <row r="142" spans="1:15" s="12" customFormat="1" ht="22.5" customHeight="1">
      <c r="A142" s="506"/>
      <c r="B142" s="102"/>
      <c r="C142" s="952"/>
      <c r="D142" s="953"/>
      <c r="E142" s="953"/>
      <c r="F142" s="953"/>
      <c r="G142" s="953"/>
      <c r="H142" s="953"/>
      <c r="I142" s="953"/>
      <c r="J142" s="953"/>
      <c r="K142" s="953"/>
      <c r="L142" s="954"/>
      <c r="M142" s="148"/>
      <c r="N142" s="580"/>
      <c r="O142" s="506"/>
    </row>
    <row r="143" spans="1:15" s="12" customFormat="1" ht="22.5" customHeight="1">
      <c r="A143" s="506"/>
      <c r="B143" s="102"/>
      <c r="C143" s="952"/>
      <c r="D143" s="953"/>
      <c r="E143" s="953"/>
      <c r="F143" s="953"/>
      <c r="G143" s="953"/>
      <c r="H143" s="953"/>
      <c r="I143" s="953"/>
      <c r="J143" s="953"/>
      <c r="K143" s="953"/>
      <c r="L143" s="954"/>
      <c r="M143" s="148"/>
      <c r="N143" s="580"/>
      <c r="O143" s="506"/>
    </row>
    <row r="144" spans="1:15" s="12" customFormat="1" ht="22.5" customHeight="1">
      <c r="A144" s="506"/>
      <c r="B144" s="102"/>
      <c r="C144" s="952"/>
      <c r="D144" s="953"/>
      <c r="E144" s="953"/>
      <c r="F144" s="953"/>
      <c r="G144" s="953"/>
      <c r="H144" s="953"/>
      <c r="I144" s="953"/>
      <c r="J144" s="953"/>
      <c r="K144" s="953"/>
      <c r="L144" s="954"/>
      <c r="M144" s="148"/>
      <c r="N144" s="580"/>
      <c r="O144" s="506"/>
    </row>
    <row r="145" spans="1:15" s="12" customFormat="1" ht="22.5" customHeight="1">
      <c r="A145" s="506"/>
      <c r="B145" s="102"/>
      <c r="C145" s="952"/>
      <c r="D145" s="953"/>
      <c r="E145" s="953"/>
      <c r="F145" s="953"/>
      <c r="G145" s="953"/>
      <c r="H145" s="953"/>
      <c r="I145" s="953"/>
      <c r="J145" s="953"/>
      <c r="K145" s="953"/>
      <c r="L145" s="954"/>
      <c r="M145" s="148"/>
      <c r="N145" s="580"/>
      <c r="O145" s="506"/>
    </row>
    <row r="146" spans="1:15" s="12" customFormat="1" ht="22.5" customHeight="1">
      <c r="A146" s="506"/>
      <c r="B146" s="102"/>
      <c r="C146" s="952"/>
      <c r="D146" s="953"/>
      <c r="E146" s="953"/>
      <c r="F146" s="953"/>
      <c r="G146" s="953"/>
      <c r="H146" s="953"/>
      <c r="I146" s="953"/>
      <c r="J146" s="953"/>
      <c r="K146" s="953"/>
      <c r="L146" s="954"/>
      <c r="M146" s="148"/>
      <c r="N146" s="580"/>
      <c r="O146" s="506"/>
    </row>
    <row r="147" spans="1:15" s="12" customFormat="1" ht="22.5" customHeight="1">
      <c r="A147" s="506"/>
      <c r="B147" s="102"/>
      <c r="C147" s="952"/>
      <c r="D147" s="953"/>
      <c r="E147" s="953"/>
      <c r="F147" s="953"/>
      <c r="G147" s="953"/>
      <c r="H147" s="953"/>
      <c r="I147" s="953"/>
      <c r="J147" s="953"/>
      <c r="K147" s="953"/>
      <c r="L147" s="954"/>
      <c r="M147" s="148"/>
      <c r="N147" s="580"/>
      <c r="O147" s="506"/>
    </row>
    <row r="148" spans="1:15" s="12" customFormat="1" ht="22.5" customHeight="1">
      <c r="A148" s="506"/>
      <c r="B148" s="102"/>
      <c r="C148" s="952"/>
      <c r="D148" s="953"/>
      <c r="E148" s="953"/>
      <c r="F148" s="953"/>
      <c r="G148" s="953"/>
      <c r="H148" s="953"/>
      <c r="I148" s="953"/>
      <c r="J148" s="953"/>
      <c r="K148" s="953"/>
      <c r="L148" s="954"/>
      <c r="M148" s="148"/>
      <c r="N148" s="580"/>
      <c r="O148" s="506"/>
    </row>
    <row r="149" spans="1:15" s="12" customFormat="1" ht="22.5" customHeight="1">
      <c r="A149" s="506"/>
      <c r="B149" s="102"/>
      <c r="C149" s="952"/>
      <c r="D149" s="953"/>
      <c r="E149" s="953"/>
      <c r="F149" s="953"/>
      <c r="G149" s="953"/>
      <c r="H149" s="953"/>
      <c r="I149" s="953"/>
      <c r="J149" s="953"/>
      <c r="K149" s="953"/>
      <c r="L149" s="954"/>
      <c r="M149" s="148"/>
      <c r="N149" s="580"/>
      <c r="O149" s="506"/>
    </row>
    <row r="150" spans="1:15" s="12" customFormat="1" ht="22.5" customHeight="1">
      <c r="A150" s="506"/>
      <c r="B150" s="102"/>
      <c r="C150" s="952"/>
      <c r="D150" s="953"/>
      <c r="E150" s="953"/>
      <c r="F150" s="953"/>
      <c r="G150" s="953"/>
      <c r="H150" s="953"/>
      <c r="I150" s="953"/>
      <c r="J150" s="953"/>
      <c r="K150" s="953"/>
      <c r="L150" s="954"/>
      <c r="M150" s="148"/>
      <c r="N150" s="580"/>
      <c r="O150" s="506"/>
    </row>
    <row r="151" spans="1:15" s="12" customFormat="1" ht="22.5" customHeight="1">
      <c r="A151" s="506"/>
      <c r="B151" s="102"/>
      <c r="C151" s="952"/>
      <c r="D151" s="953"/>
      <c r="E151" s="953"/>
      <c r="F151" s="953"/>
      <c r="G151" s="953"/>
      <c r="H151" s="953"/>
      <c r="I151" s="953"/>
      <c r="J151" s="953"/>
      <c r="K151" s="953"/>
      <c r="L151" s="954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955" t="s">
        <v>6</v>
      </c>
      <c r="C153" s="955"/>
      <c r="D153" s="955"/>
      <c r="E153" s="955"/>
      <c r="F153" s="955"/>
      <c r="G153" s="955"/>
      <c r="H153" s="955"/>
      <c r="I153" s="955"/>
      <c r="J153" s="955"/>
      <c r="K153" s="955"/>
      <c r="L153" s="955"/>
      <c r="M153" s="955"/>
      <c r="N153" s="955"/>
    </row>
    <row r="154" spans="1:15">
      <c r="B154" s="282" t="str">
        <f>B106</f>
        <v>FAPESP,  AGOSTO DE 2014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81" t="s">
        <v>47</v>
      </c>
      <c r="C173" s="981"/>
      <c r="D173" s="981"/>
      <c r="E173" s="981"/>
      <c r="F173" s="981"/>
      <c r="G173" s="981"/>
      <c r="H173" s="981"/>
      <c r="I173" s="981"/>
      <c r="J173" s="981"/>
      <c r="K173" s="981"/>
      <c r="L173" s="981"/>
      <c r="M173" s="981"/>
      <c r="N173" s="981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981" t="s">
        <v>48</v>
      </c>
      <c r="C174" s="981"/>
      <c r="D174" s="981"/>
      <c r="E174" s="981"/>
      <c r="F174" s="981"/>
      <c r="G174" s="981"/>
      <c r="H174" s="981"/>
      <c r="I174" s="981"/>
      <c r="J174" s="981"/>
      <c r="K174" s="981"/>
      <c r="L174" s="981"/>
      <c r="M174" s="981"/>
      <c r="N174" s="981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936" t="s">
        <v>10</v>
      </c>
      <c r="C176" s="936"/>
      <c r="D176" s="936"/>
      <c r="E176" s="936"/>
      <c r="F176" s="936"/>
      <c r="G176" s="936"/>
      <c r="H176" s="936"/>
      <c r="I176" s="936"/>
      <c r="J176" s="936"/>
      <c r="K176" s="936"/>
      <c r="L176" s="936"/>
      <c r="M176" s="936"/>
      <c r="N176" s="936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79" t="s">
        <v>49</v>
      </c>
      <c r="C178" s="979"/>
      <c r="D178" s="979"/>
      <c r="E178" s="979"/>
      <c r="F178" s="979"/>
      <c r="G178" s="979"/>
      <c r="H178" s="979"/>
      <c r="I178" s="979"/>
      <c r="J178" s="979"/>
      <c r="K178" s="979"/>
      <c r="L178" s="979"/>
      <c r="M178" s="979"/>
      <c r="N178" s="979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78" t="s">
        <v>50</v>
      </c>
      <c r="C179" s="978"/>
      <c r="D179" s="978"/>
      <c r="E179" s="978"/>
      <c r="F179" s="978"/>
      <c r="G179" s="978"/>
      <c r="H179" s="978"/>
      <c r="I179" s="978"/>
      <c r="J179" s="978"/>
      <c r="K179" s="978"/>
      <c r="L179" s="978"/>
      <c r="M179" s="978"/>
      <c r="N179" s="978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977" t="s">
        <v>51</v>
      </c>
      <c r="C180" s="977"/>
      <c r="D180" s="977"/>
      <c r="E180" s="977"/>
      <c r="F180" s="977"/>
      <c r="G180" s="977"/>
      <c r="H180" s="977"/>
      <c r="I180" s="977"/>
      <c r="J180" s="977"/>
      <c r="K180" s="977"/>
      <c r="L180" s="977"/>
      <c r="M180" s="977"/>
      <c r="N180" s="977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977" t="s">
        <v>52</v>
      </c>
      <c r="C181" s="977"/>
      <c r="D181" s="977"/>
      <c r="E181" s="977"/>
      <c r="F181" s="977"/>
      <c r="G181" s="977"/>
      <c r="H181" s="977"/>
      <c r="I181" s="977"/>
      <c r="J181" s="977"/>
      <c r="K181" s="977"/>
      <c r="L181" s="977"/>
      <c r="M181" s="977"/>
      <c r="N181" s="977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969" t="s">
        <v>220</v>
      </c>
      <c r="C182" s="969"/>
      <c r="D182" s="969"/>
      <c r="E182" s="969"/>
      <c r="F182" s="969"/>
      <c r="G182" s="969"/>
      <c r="H182" s="969"/>
      <c r="I182" s="969"/>
      <c r="J182" s="969"/>
      <c r="K182" s="969"/>
      <c r="L182" s="969"/>
      <c r="M182" s="969"/>
      <c r="N182" s="969"/>
    </row>
    <row r="183" spans="2:243" ht="18" customHeight="1">
      <c r="B183" s="969" t="s">
        <v>264</v>
      </c>
      <c r="C183" s="969"/>
      <c r="D183" s="969"/>
      <c r="E183" s="969"/>
      <c r="F183" s="969"/>
      <c r="G183" s="969"/>
      <c r="H183" s="969"/>
      <c r="I183" s="969"/>
      <c r="J183" s="969"/>
      <c r="K183" s="969"/>
      <c r="L183" s="969"/>
      <c r="M183" s="969"/>
      <c r="N183" s="969"/>
    </row>
    <row r="184" spans="2:243" ht="18" customHeight="1">
      <c r="B184" s="969" t="s">
        <v>212</v>
      </c>
      <c r="C184" s="969"/>
      <c r="D184" s="969"/>
      <c r="E184" s="969"/>
      <c r="F184" s="969"/>
      <c r="G184" s="969"/>
      <c r="H184" s="969"/>
      <c r="I184" s="969"/>
      <c r="J184" s="969"/>
      <c r="K184" s="969"/>
      <c r="L184" s="969"/>
      <c r="M184" s="969"/>
      <c r="N184" s="969"/>
    </row>
    <row r="185" spans="2:243" ht="18" customHeight="1">
      <c r="B185" s="969" t="s">
        <v>211</v>
      </c>
      <c r="C185" s="969"/>
      <c r="D185" s="969"/>
      <c r="E185" s="969"/>
      <c r="F185" s="969"/>
      <c r="G185" s="969"/>
      <c r="H185" s="969"/>
      <c r="I185" s="969"/>
      <c r="J185" s="969"/>
      <c r="K185" s="969"/>
      <c r="L185" s="969"/>
      <c r="M185" s="969"/>
      <c r="N185" s="969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70" t="s">
        <v>159</v>
      </c>
      <c r="C189" s="970"/>
      <c r="D189" s="970"/>
      <c r="E189" s="970"/>
      <c r="F189" s="970"/>
      <c r="G189" s="970"/>
      <c r="H189" s="970"/>
      <c r="I189" s="970"/>
      <c r="J189" s="970"/>
      <c r="K189" s="970"/>
      <c r="L189" s="970"/>
      <c r="M189" s="970"/>
      <c r="N189" s="288"/>
    </row>
    <row r="190" spans="2:243" ht="18" customHeight="1">
      <c r="B190" s="973" t="s">
        <v>54</v>
      </c>
      <c r="C190" s="973"/>
      <c r="D190" s="973"/>
      <c r="E190" s="973"/>
      <c r="F190" s="973"/>
      <c r="G190" s="973"/>
      <c r="H190" s="973"/>
      <c r="I190" s="973"/>
      <c r="J190" s="973"/>
      <c r="K190" s="973"/>
      <c r="L190" s="973"/>
      <c r="M190" s="973"/>
      <c r="N190" s="973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974" t="s">
        <v>8</v>
      </c>
      <c r="D194" s="975"/>
      <c r="E194" s="975"/>
      <c r="F194" s="975"/>
      <c r="G194" s="975"/>
      <c r="H194" s="975"/>
      <c r="I194" s="975"/>
      <c r="J194" s="975"/>
      <c r="K194" s="976"/>
      <c r="L194" s="956" t="s">
        <v>4</v>
      </c>
      <c r="M194" s="956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962" t="s">
        <v>56</v>
      </c>
      <c r="D195" s="963"/>
      <c r="E195" s="963"/>
      <c r="F195" s="963"/>
      <c r="G195" s="963"/>
      <c r="H195" s="963"/>
      <c r="I195" s="963"/>
      <c r="J195" s="963"/>
      <c r="K195" s="963"/>
      <c r="L195" s="971">
        <v>1000</v>
      </c>
      <c r="M195" s="972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962" t="s">
        <v>57</v>
      </c>
      <c r="D196" s="963"/>
      <c r="E196" s="963"/>
      <c r="F196" s="963"/>
      <c r="G196" s="963"/>
      <c r="H196" s="963"/>
      <c r="I196" s="963"/>
      <c r="J196" s="963"/>
      <c r="K196" s="963"/>
      <c r="L196" s="971">
        <v>2000</v>
      </c>
      <c r="M196" s="972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962" t="s">
        <v>58</v>
      </c>
      <c r="D197" s="963"/>
      <c r="E197" s="963"/>
      <c r="F197" s="963"/>
      <c r="G197" s="963"/>
      <c r="H197" s="963"/>
      <c r="I197" s="963"/>
      <c r="J197" s="963"/>
      <c r="K197" s="963"/>
      <c r="L197" s="971">
        <v>800</v>
      </c>
      <c r="M197" s="972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962" t="s">
        <v>59</v>
      </c>
      <c r="D198" s="963"/>
      <c r="E198" s="963"/>
      <c r="F198" s="963"/>
      <c r="G198" s="963"/>
      <c r="H198" s="963"/>
      <c r="I198" s="963"/>
      <c r="J198" s="963"/>
      <c r="K198" s="963"/>
      <c r="L198" s="971">
        <v>500</v>
      </c>
      <c r="M198" s="972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962" t="s">
        <v>60</v>
      </c>
      <c r="D199" s="963"/>
      <c r="E199" s="963"/>
      <c r="F199" s="963"/>
      <c r="G199" s="963"/>
      <c r="H199" s="963"/>
      <c r="I199" s="963"/>
      <c r="J199" s="963"/>
      <c r="K199" s="963"/>
      <c r="L199" s="971">
        <v>2000</v>
      </c>
      <c r="M199" s="972"/>
      <c r="N199" s="113"/>
      <c r="O199" s="472"/>
    </row>
    <row r="200" spans="1:236" customFormat="1" ht="17.25" customHeight="1">
      <c r="A200" s="262"/>
      <c r="B200" s="964"/>
      <c r="C200" s="965"/>
      <c r="D200" s="965"/>
      <c r="E200" s="965"/>
      <c r="F200" s="965"/>
      <c r="G200" s="965"/>
      <c r="H200" s="965"/>
      <c r="I200" s="965"/>
      <c r="J200" s="965"/>
      <c r="K200" s="966"/>
      <c r="L200" s="967">
        <v>6300</v>
      </c>
      <c r="M200" s="968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955" t="s">
        <v>6</v>
      </c>
      <c r="C202" s="955"/>
      <c r="D202" s="955"/>
      <c r="E202" s="955"/>
      <c r="F202" s="955"/>
      <c r="G202" s="955"/>
      <c r="H202" s="955"/>
      <c r="I202" s="955"/>
      <c r="J202" s="955"/>
      <c r="K202" s="955"/>
      <c r="L202" s="955"/>
      <c r="M202" s="955"/>
      <c r="N202" s="955"/>
      <c r="O202" s="588"/>
    </row>
    <row r="203" spans="1:236">
      <c r="A203" s="588"/>
      <c r="B203" s="282" t="str">
        <f>B154</f>
        <v>FAPESP,  AGOSTO DE 2014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7QtSQWGej70xl1VPdo11a63rFGeEH20fzBPFevQdNpLHeIwWhzYW2eGv7pZ6lKOvdbf94m33NQ4CICHp2ISL2w==" saltValue="wofhDDh7BfMs+czzt6sl7A==" spinCount="100000" sheet="1" objects="1" scenarios="1"/>
  <mergeCells count="169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76" priority="42" stopIfTrue="1" operator="equal">
      <formula>0</formula>
    </cfRule>
  </conditionalFormatting>
  <conditionalFormatting sqref="M104 M56 M152">
    <cfRule type="cellIs" dxfId="75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4" priority="39" stopIfTrue="1" operator="equal">
      <formula>0</formula>
    </cfRule>
  </conditionalFormatting>
  <conditionalFormatting sqref="B63:B103 B15:B52 B111:B151">
    <cfRule type="cellIs" dxfId="73" priority="31" stopIfTrue="1" operator="equal">
      <formula>0</formula>
    </cfRule>
  </conditionalFormatting>
  <conditionalFormatting sqref="E8">
    <cfRule type="cellIs" dxfId="72" priority="21" stopIfTrue="1" operator="equal">
      <formula>""</formula>
    </cfRule>
  </conditionalFormatting>
  <conditionalFormatting sqref="D10 E8:N8">
    <cfRule type="cellIs" dxfId="71" priority="10" stopIfTrue="1" operator="equal">
      <formula>""</formula>
    </cfRule>
  </conditionalFormatting>
  <conditionalFormatting sqref="M63:M103 M111:M151 M15:M55">
    <cfRule type="cellIs" dxfId="70" priority="43" stopIfTrue="1" operator="equal">
      <formula>""</formula>
    </cfRule>
  </conditionalFormatting>
  <conditionalFormatting sqref="D12 F12">
    <cfRule type="cellIs" dxfId="69" priority="2" stopIfTrue="1" operator="equal">
      <formula>""</formula>
    </cfRule>
  </conditionalFormatting>
  <conditionalFormatting sqref="M201">
    <cfRule type="cellIs" dxfId="68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>
      <selection activeCell="C34" sqref="C34:L34"/>
    </sheetView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49"/>
      <c r="V1" s="649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33"/>
      <c r="R2" s="833"/>
      <c r="S2" s="833"/>
      <c r="T2" s="465"/>
      <c r="U2" s="649"/>
      <c r="V2" s="649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49"/>
      <c r="V3" s="649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49"/>
      <c r="V4" s="649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49"/>
      <c r="V5" s="649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49"/>
      <c r="V6" s="649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49"/>
      <c r="V7" s="649"/>
    </row>
    <row r="8" spans="1:51" s="4" customFormat="1" ht="19.5" customHeight="1">
      <c r="A8" s="508"/>
      <c r="B8" s="11" t="s">
        <v>151</v>
      </c>
      <c r="C8" s="13"/>
      <c r="D8" s="13"/>
      <c r="E8" s="982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4"/>
      <c r="T8" s="499">
        <v>7</v>
      </c>
      <c r="U8" s="649"/>
      <c r="V8" s="649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49"/>
      <c r="V9" s="649"/>
    </row>
    <row r="10" spans="1:51" s="4" customFormat="1" ht="20.25" customHeight="1">
      <c r="A10" s="472"/>
      <c r="B10" s="340" t="s">
        <v>194</v>
      </c>
      <c r="C10" s="340"/>
      <c r="D10" s="837"/>
      <c r="E10" s="837"/>
      <c r="F10" s="837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49"/>
      <c r="V10" s="649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49"/>
      <c r="V11" s="649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50"/>
      <c r="V12" s="650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51"/>
      <c r="V13" s="651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49"/>
      <c r="V15" s="649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49"/>
      <c r="V16" s="649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49"/>
      <c r="V17" s="649"/>
    </row>
    <row r="18" spans="1:242" s="188" customFormat="1" ht="19.5" customHeight="1">
      <c r="A18" s="511"/>
      <c r="B18" s="1013" t="s">
        <v>145</v>
      </c>
      <c r="C18" s="1013"/>
      <c r="D18" s="935" t="str">
        <f>IF(SUM(Q22:R59,Q66:R109)=0,"",SUM(Q22:R59,Q66:R109))</f>
        <v/>
      </c>
      <c r="E18" s="935"/>
      <c r="F18" s="935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52"/>
      <c r="V18" s="652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53"/>
      <c r="V19" s="653"/>
    </row>
    <row r="20" spans="1:242" s="99" customFormat="1">
      <c r="A20" s="496"/>
      <c r="B20" s="888" t="s">
        <v>1</v>
      </c>
      <c r="C20" s="1002" t="s">
        <v>8</v>
      </c>
      <c r="D20" s="1003"/>
      <c r="E20" s="1003"/>
      <c r="F20" s="1003"/>
      <c r="G20" s="1003"/>
      <c r="H20" s="1003"/>
      <c r="I20" s="1003"/>
      <c r="J20" s="1003"/>
      <c r="K20" s="1003"/>
      <c r="L20" s="1004"/>
      <c r="M20" s="897" t="s">
        <v>80</v>
      </c>
      <c r="N20" s="898" t="s">
        <v>180</v>
      </c>
      <c r="O20" s="899"/>
      <c r="P20" s="900"/>
      <c r="Q20" s="876" t="s">
        <v>181</v>
      </c>
      <c r="R20" s="878"/>
      <c r="S20" s="1000" t="s">
        <v>2</v>
      </c>
      <c r="T20" s="473"/>
      <c r="U20" s="654"/>
      <c r="V20" s="654"/>
    </row>
    <row r="21" spans="1:242" s="99" customFormat="1" ht="18.75" customHeight="1">
      <c r="A21" s="496"/>
      <c r="B21" s="1008"/>
      <c r="C21" s="1005"/>
      <c r="D21" s="1006"/>
      <c r="E21" s="1006"/>
      <c r="F21" s="1006"/>
      <c r="G21" s="1006"/>
      <c r="H21" s="1006"/>
      <c r="I21" s="1006"/>
      <c r="J21" s="1006"/>
      <c r="K21" s="1006"/>
      <c r="L21" s="1007"/>
      <c r="M21" s="1009"/>
      <c r="N21" s="1010"/>
      <c r="O21" s="1011"/>
      <c r="P21" s="1012"/>
      <c r="Q21" s="1018"/>
      <c r="R21" s="1019"/>
      <c r="S21" s="1001"/>
      <c r="T21" s="473"/>
      <c r="U21" s="654"/>
      <c r="V21" s="654"/>
    </row>
    <row r="22" spans="1:242" customFormat="1" ht="23.25" customHeight="1">
      <c r="A22" s="270"/>
      <c r="B22" s="358"/>
      <c r="C22" s="952"/>
      <c r="D22" s="953"/>
      <c r="E22" s="953"/>
      <c r="F22" s="953"/>
      <c r="G22" s="953"/>
      <c r="H22" s="953"/>
      <c r="I22" s="953"/>
      <c r="J22" s="953"/>
      <c r="K22" s="953"/>
      <c r="L22" s="954"/>
      <c r="M22" s="647"/>
      <c r="N22" s="284"/>
      <c r="O22" s="985"/>
      <c r="P22" s="986"/>
      <c r="Q22" s="987" t="str">
        <f>IF(ISERROR(INDEX($V$22:$V$27,MATCH(M22,$U$22:$U$27,0))*O22),"",INDEX($V$22:$V$27,MATCH(M22,$U$22:$U$27,0))*O22)</f>
        <v/>
      </c>
      <c r="R22" s="988"/>
      <c r="S22" s="53"/>
      <c r="T22" s="503"/>
      <c r="U22" s="655" t="str">
        <f>IF($C$14=0,"",C$14)</f>
        <v>USD</v>
      </c>
      <c r="V22" s="656">
        <f>IF(E14=0,"",E14)</f>
        <v>1</v>
      </c>
      <c r="IG22" s="84"/>
      <c r="IH22" s="21"/>
    </row>
    <row r="23" spans="1:242" customFormat="1" ht="22.5" customHeight="1">
      <c r="A23" s="270"/>
      <c r="B23" s="358"/>
      <c r="C23" s="952"/>
      <c r="D23" s="953"/>
      <c r="E23" s="953"/>
      <c r="F23" s="953"/>
      <c r="G23" s="953"/>
      <c r="H23" s="953"/>
      <c r="I23" s="953"/>
      <c r="J23" s="953"/>
      <c r="K23" s="953"/>
      <c r="L23" s="954"/>
      <c r="M23" s="647"/>
      <c r="N23" s="284"/>
      <c r="O23" s="985"/>
      <c r="P23" s="986"/>
      <c r="Q23" s="987" t="str">
        <f t="shared" ref="Q23:Q59" si="0">IF(ISERROR(INDEX($V$22:$V$27,MATCH(M23,$U$22:$U$27,0))*O23),"",INDEX($V$22:$V$27,MATCH(M23,$U$22:$U$27,0))*O23)</f>
        <v/>
      </c>
      <c r="R23" s="988"/>
      <c r="S23" s="53"/>
      <c r="T23" s="503"/>
      <c r="U23" s="655" t="str">
        <f>IF($I$14=0,"",$I$14)</f>
        <v/>
      </c>
      <c r="V23" s="656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952"/>
      <c r="D24" s="953"/>
      <c r="E24" s="953"/>
      <c r="F24" s="953"/>
      <c r="G24" s="953"/>
      <c r="H24" s="953"/>
      <c r="I24" s="953"/>
      <c r="J24" s="953"/>
      <c r="K24" s="953"/>
      <c r="L24" s="954"/>
      <c r="M24" s="647"/>
      <c r="N24" s="284"/>
      <c r="O24" s="985"/>
      <c r="P24" s="986"/>
      <c r="Q24" s="987" t="str">
        <f t="shared" si="0"/>
        <v/>
      </c>
      <c r="R24" s="988"/>
      <c r="S24" s="53"/>
      <c r="T24" s="503"/>
      <c r="U24" s="655" t="str">
        <f>IF($P$14=0,"",$P$14)</f>
        <v/>
      </c>
      <c r="V24" s="656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952"/>
      <c r="D25" s="953"/>
      <c r="E25" s="953"/>
      <c r="F25" s="953"/>
      <c r="G25" s="953"/>
      <c r="H25" s="953"/>
      <c r="I25" s="953"/>
      <c r="J25" s="953"/>
      <c r="K25" s="953"/>
      <c r="L25" s="954"/>
      <c r="M25" s="647"/>
      <c r="N25" s="284"/>
      <c r="O25" s="985"/>
      <c r="P25" s="986"/>
      <c r="Q25" s="987" t="str">
        <f t="shared" si="0"/>
        <v/>
      </c>
      <c r="R25" s="988"/>
      <c r="S25" s="53"/>
      <c r="T25" s="503"/>
      <c r="U25" s="655" t="str">
        <f>IF($C$16=0,"",$C$16)</f>
        <v/>
      </c>
      <c r="V25" s="656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952"/>
      <c r="D26" s="953"/>
      <c r="E26" s="953"/>
      <c r="F26" s="953"/>
      <c r="G26" s="953"/>
      <c r="H26" s="953"/>
      <c r="I26" s="953"/>
      <c r="J26" s="953"/>
      <c r="K26" s="953"/>
      <c r="L26" s="954"/>
      <c r="M26" s="647"/>
      <c r="N26" s="284"/>
      <c r="O26" s="985"/>
      <c r="P26" s="986"/>
      <c r="Q26" s="987" t="str">
        <f t="shared" si="0"/>
        <v/>
      </c>
      <c r="R26" s="988"/>
      <c r="S26" s="53"/>
      <c r="T26" s="503"/>
      <c r="U26" s="655" t="str">
        <f>IF(I16=0,"",I16)</f>
        <v/>
      </c>
      <c r="V26" s="656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952"/>
      <c r="D27" s="953"/>
      <c r="E27" s="953"/>
      <c r="F27" s="953"/>
      <c r="G27" s="953"/>
      <c r="H27" s="953"/>
      <c r="I27" s="953"/>
      <c r="J27" s="953"/>
      <c r="K27" s="953"/>
      <c r="L27" s="954"/>
      <c r="M27" s="647"/>
      <c r="N27" s="284"/>
      <c r="O27" s="985"/>
      <c r="P27" s="986"/>
      <c r="Q27" s="987" t="str">
        <f t="shared" si="0"/>
        <v/>
      </c>
      <c r="R27" s="988"/>
      <c r="S27" s="53"/>
      <c r="T27" s="503"/>
      <c r="U27" s="655" t="str">
        <f>IF($P$16=0,"",$P$16)</f>
        <v/>
      </c>
      <c r="V27" s="656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952"/>
      <c r="D28" s="953"/>
      <c r="E28" s="953"/>
      <c r="F28" s="953"/>
      <c r="G28" s="953"/>
      <c r="H28" s="953"/>
      <c r="I28" s="953"/>
      <c r="J28" s="953"/>
      <c r="K28" s="953"/>
      <c r="L28" s="954"/>
      <c r="M28" s="647"/>
      <c r="N28" s="284"/>
      <c r="O28" s="985"/>
      <c r="P28" s="986"/>
      <c r="Q28" s="987" t="str">
        <f t="shared" si="0"/>
        <v/>
      </c>
      <c r="R28" s="988"/>
      <c r="S28" s="53"/>
      <c r="T28" s="503"/>
      <c r="U28" s="649"/>
      <c r="V28" s="649"/>
      <c r="IG28" s="84"/>
      <c r="IH28" s="21"/>
    </row>
    <row r="29" spans="1:242" customFormat="1" ht="22.5" customHeight="1">
      <c r="A29" s="270"/>
      <c r="B29" s="358"/>
      <c r="C29" s="952"/>
      <c r="D29" s="953"/>
      <c r="E29" s="953"/>
      <c r="F29" s="953"/>
      <c r="G29" s="953"/>
      <c r="H29" s="953"/>
      <c r="I29" s="953"/>
      <c r="J29" s="953"/>
      <c r="K29" s="953"/>
      <c r="L29" s="954"/>
      <c r="M29" s="647"/>
      <c r="N29" s="284"/>
      <c r="O29" s="985"/>
      <c r="P29" s="986"/>
      <c r="Q29" s="987" t="str">
        <f t="shared" si="0"/>
        <v/>
      </c>
      <c r="R29" s="988"/>
      <c r="S29" s="53"/>
      <c r="T29" s="503"/>
      <c r="U29" s="649"/>
      <c r="V29" s="649"/>
      <c r="IG29" s="21"/>
      <c r="IH29" s="21"/>
    </row>
    <row r="30" spans="1:242" customFormat="1" ht="22.5" customHeight="1">
      <c r="A30" s="270"/>
      <c r="B30" s="358"/>
      <c r="C30" s="952"/>
      <c r="D30" s="953"/>
      <c r="E30" s="953"/>
      <c r="F30" s="953"/>
      <c r="G30" s="953"/>
      <c r="H30" s="953"/>
      <c r="I30" s="953"/>
      <c r="J30" s="953"/>
      <c r="K30" s="953"/>
      <c r="L30" s="954"/>
      <c r="M30" s="647"/>
      <c r="N30" s="284"/>
      <c r="O30" s="985"/>
      <c r="P30" s="986"/>
      <c r="Q30" s="987" t="str">
        <f t="shared" si="0"/>
        <v/>
      </c>
      <c r="R30" s="988"/>
      <c r="S30" s="53"/>
      <c r="T30" s="503"/>
      <c r="U30" s="649"/>
      <c r="V30" s="649"/>
      <c r="IG30" s="21"/>
      <c r="IH30" s="21"/>
    </row>
    <row r="31" spans="1:242" customFormat="1" ht="22.5" customHeight="1">
      <c r="A31" s="270"/>
      <c r="B31" s="358"/>
      <c r="C31" s="952"/>
      <c r="D31" s="953"/>
      <c r="E31" s="953"/>
      <c r="F31" s="953"/>
      <c r="G31" s="953"/>
      <c r="H31" s="953"/>
      <c r="I31" s="953"/>
      <c r="J31" s="953"/>
      <c r="K31" s="953"/>
      <c r="L31" s="954"/>
      <c r="M31" s="647"/>
      <c r="N31" s="284"/>
      <c r="O31" s="985"/>
      <c r="P31" s="986"/>
      <c r="Q31" s="987" t="str">
        <f t="shared" si="0"/>
        <v/>
      </c>
      <c r="R31" s="988"/>
      <c r="S31" s="53"/>
      <c r="T31" s="503"/>
      <c r="U31" s="649"/>
      <c r="V31" s="649"/>
    </row>
    <row r="32" spans="1:242" customFormat="1" ht="22.5" customHeight="1">
      <c r="A32" s="270"/>
      <c r="B32" s="358"/>
      <c r="C32" s="952"/>
      <c r="D32" s="953"/>
      <c r="E32" s="953"/>
      <c r="F32" s="953"/>
      <c r="G32" s="953"/>
      <c r="H32" s="953"/>
      <c r="I32" s="953"/>
      <c r="J32" s="953"/>
      <c r="K32" s="953"/>
      <c r="L32" s="954"/>
      <c r="M32" s="647"/>
      <c r="N32" s="284"/>
      <c r="O32" s="985"/>
      <c r="P32" s="986"/>
      <c r="Q32" s="987" t="str">
        <f t="shared" si="0"/>
        <v/>
      </c>
      <c r="R32" s="988"/>
      <c r="S32" s="53"/>
      <c r="T32" s="503"/>
      <c r="U32" s="649"/>
      <c r="V32" s="649"/>
    </row>
    <row r="33" spans="1:22" customFormat="1" ht="22.5" customHeight="1">
      <c r="A33" s="270"/>
      <c r="B33" s="358"/>
      <c r="C33" s="952"/>
      <c r="D33" s="953"/>
      <c r="E33" s="953"/>
      <c r="F33" s="953"/>
      <c r="G33" s="953"/>
      <c r="H33" s="953"/>
      <c r="I33" s="953"/>
      <c r="J33" s="953"/>
      <c r="K33" s="953"/>
      <c r="L33" s="954"/>
      <c r="M33" s="647"/>
      <c r="N33" s="284"/>
      <c r="O33" s="985"/>
      <c r="P33" s="986"/>
      <c r="Q33" s="987" t="str">
        <f t="shared" si="0"/>
        <v/>
      </c>
      <c r="R33" s="988"/>
      <c r="S33" s="53"/>
      <c r="T33" s="503"/>
      <c r="U33" s="649"/>
      <c r="V33" s="649"/>
    </row>
    <row r="34" spans="1:22" customFormat="1" ht="22.5" customHeight="1">
      <c r="A34" s="270"/>
      <c r="B34" s="358"/>
      <c r="C34" s="952"/>
      <c r="D34" s="953"/>
      <c r="E34" s="953"/>
      <c r="F34" s="953"/>
      <c r="G34" s="953"/>
      <c r="H34" s="953"/>
      <c r="I34" s="953"/>
      <c r="J34" s="953"/>
      <c r="K34" s="953"/>
      <c r="L34" s="954"/>
      <c r="M34" s="647"/>
      <c r="N34" s="284"/>
      <c r="O34" s="985"/>
      <c r="P34" s="986"/>
      <c r="Q34" s="987" t="str">
        <f t="shared" si="0"/>
        <v/>
      </c>
      <c r="R34" s="988"/>
      <c r="S34" s="53"/>
      <c r="T34" s="503"/>
      <c r="U34" s="649"/>
      <c r="V34" s="649"/>
    </row>
    <row r="35" spans="1:22" customFormat="1" ht="22.5" customHeight="1">
      <c r="A35" s="270"/>
      <c r="B35" s="358"/>
      <c r="C35" s="952"/>
      <c r="D35" s="953"/>
      <c r="E35" s="953"/>
      <c r="F35" s="953"/>
      <c r="G35" s="953"/>
      <c r="H35" s="953"/>
      <c r="I35" s="953"/>
      <c r="J35" s="953"/>
      <c r="K35" s="953"/>
      <c r="L35" s="954"/>
      <c r="M35" s="647"/>
      <c r="N35" s="284"/>
      <c r="O35" s="985"/>
      <c r="P35" s="986"/>
      <c r="Q35" s="987" t="str">
        <f t="shared" si="0"/>
        <v/>
      </c>
      <c r="R35" s="988"/>
      <c r="S35" s="53"/>
      <c r="T35" s="503"/>
      <c r="U35" s="649"/>
      <c r="V35" s="649"/>
    </row>
    <row r="36" spans="1:22" customFormat="1" ht="22.5" customHeight="1">
      <c r="A36" s="270"/>
      <c r="B36" s="358"/>
      <c r="C36" s="952"/>
      <c r="D36" s="953"/>
      <c r="E36" s="953"/>
      <c r="F36" s="953"/>
      <c r="G36" s="953"/>
      <c r="H36" s="953"/>
      <c r="I36" s="953"/>
      <c r="J36" s="953"/>
      <c r="K36" s="953"/>
      <c r="L36" s="954"/>
      <c r="M36" s="647"/>
      <c r="N36" s="284"/>
      <c r="O36" s="985"/>
      <c r="P36" s="986"/>
      <c r="Q36" s="987" t="str">
        <f t="shared" si="0"/>
        <v/>
      </c>
      <c r="R36" s="988"/>
      <c r="S36" s="53"/>
      <c r="T36" s="503"/>
      <c r="U36" s="649"/>
      <c r="V36" s="649"/>
    </row>
    <row r="37" spans="1:22" customFormat="1" ht="22.5" customHeight="1">
      <c r="A37" s="270"/>
      <c r="B37" s="358"/>
      <c r="C37" s="952"/>
      <c r="D37" s="953"/>
      <c r="E37" s="953"/>
      <c r="F37" s="953"/>
      <c r="G37" s="953"/>
      <c r="H37" s="953"/>
      <c r="I37" s="953"/>
      <c r="J37" s="953"/>
      <c r="K37" s="953"/>
      <c r="L37" s="954"/>
      <c r="M37" s="647"/>
      <c r="N37" s="284"/>
      <c r="O37" s="985"/>
      <c r="P37" s="986"/>
      <c r="Q37" s="987" t="str">
        <f t="shared" si="0"/>
        <v/>
      </c>
      <c r="R37" s="988"/>
      <c r="S37" s="53"/>
      <c r="T37" s="503"/>
      <c r="U37" s="649"/>
      <c r="V37" s="649"/>
    </row>
    <row r="38" spans="1:22" customFormat="1" ht="22.5" customHeight="1">
      <c r="A38" s="270"/>
      <c r="B38" s="358"/>
      <c r="C38" s="952"/>
      <c r="D38" s="953"/>
      <c r="E38" s="953"/>
      <c r="F38" s="953"/>
      <c r="G38" s="953"/>
      <c r="H38" s="953"/>
      <c r="I38" s="953"/>
      <c r="J38" s="953"/>
      <c r="K38" s="953"/>
      <c r="L38" s="954"/>
      <c r="M38" s="647"/>
      <c r="N38" s="284"/>
      <c r="O38" s="985"/>
      <c r="P38" s="986"/>
      <c r="Q38" s="987" t="str">
        <f t="shared" si="0"/>
        <v/>
      </c>
      <c r="R38" s="988"/>
      <c r="S38" s="53"/>
      <c r="T38" s="503"/>
      <c r="U38" s="649"/>
      <c r="V38" s="649"/>
    </row>
    <row r="39" spans="1:22" customFormat="1" ht="22.5" customHeight="1">
      <c r="A39" s="270"/>
      <c r="B39" s="358"/>
      <c r="C39" s="952"/>
      <c r="D39" s="953"/>
      <c r="E39" s="953"/>
      <c r="F39" s="953"/>
      <c r="G39" s="953"/>
      <c r="H39" s="953"/>
      <c r="I39" s="953"/>
      <c r="J39" s="953"/>
      <c r="K39" s="953"/>
      <c r="L39" s="954"/>
      <c r="M39" s="647"/>
      <c r="N39" s="284"/>
      <c r="O39" s="985"/>
      <c r="P39" s="986"/>
      <c r="Q39" s="987" t="str">
        <f t="shared" si="0"/>
        <v/>
      </c>
      <c r="R39" s="988"/>
      <c r="S39" s="53"/>
      <c r="T39" s="503"/>
      <c r="U39" s="649"/>
      <c r="V39" s="649"/>
    </row>
    <row r="40" spans="1:22" customFormat="1" ht="22.5" customHeight="1">
      <c r="A40" s="270"/>
      <c r="B40" s="358"/>
      <c r="C40" s="952"/>
      <c r="D40" s="953"/>
      <c r="E40" s="953"/>
      <c r="F40" s="953"/>
      <c r="G40" s="953"/>
      <c r="H40" s="953"/>
      <c r="I40" s="953"/>
      <c r="J40" s="953"/>
      <c r="K40" s="953"/>
      <c r="L40" s="954"/>
      <c r="M40" s="647"/>
      <c r="N40" s="284"/>
      <c r="O40" s="985"/>
      <c r="P40" s="986"/>
      <c r="Q40" s="987" t="str">
        <f t="shared" si="0"/>
        <v/>
      </c>
      <c r="R40" s="988"/>
      <c r="S40" s="53"/>
      <c r="T40" s="503"/>
      <c r="U40" s="649"/>
      <c r="V40" s="649"/>
    </row>
    <row r="41" spans="1:22" customFormat="1" ht="22.5" customHeight="1">
      <c r="A41" s="270"/>
      <c r="B41" s="358"/>
      <c r="C41" s="952"/>
      <c r="D41" s="953"/>
      <c r="E41" s="953"/>
      <c r="F41" s="953"/>
      <c r="G41" s="953"/>
      <c r="H41" s="953"/>
      <c r="I41" s="953"/>
      <c r="J41" s="953"/>
      <c r="K41" s="953"/>
      <c r="L41" s="954"/>
      <c r="M41" s="647"/>
      <c r="N41" s="284"/>
      <c r="O41" s="985"/>
      <c r="P41" s="986"/>
      <c r="Q41" s="987" t="str">
        <f t="shared" si="0"/>
        <v/>
      </c>
      <c r="R41" s="988"/>
      <c r="S41" s="53"/>
      <c r="T41" s="503"/>
      <c r="U41" s="649"/>
      <c r="V41" s="649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47"/>
      <c r="N42" s="284"/>
      <c r="O42" s="444"/>
      <c r="P42" s="445"/>
      <c r="Q42" s="987" t="str">
        <f t="shared" si="0"/>
        <v/>
      </c>
      <c r="R42" s="988"/>
      <c r="S42" s="53"/>
      <c r="T42" s="503"/>
      <c r="U42" s="649"/>
      <c r="V42" s="649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47"/>
      <c r="N43" s="284"/>
      <c r="O43" s="444"/>
      <c r="P43" s="445"/>
      <c r="Q43" s="987" t="str">
        <f t="shared" si="0"/>
        <v/>
      </c>
      <c r="R43" s="988"/>
      <c r="S43" s="53"/>
      <c r="T43" s="503"/>
      <c r="U43" s="649"/>
      <c r="V43" s="649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47"/>
      <c r="N44" s="284"/>
      <c r="O44" s="444"/>
      <c r="P44" s="445"/>
      <c r="Q44" s="987" t="str">
        <f t="shared" si="0"/>
        <v/>
      </c>
      <c r="R44" s="988"/>
      <c r="S44" s="53"/>
      <c r="T44" s="503"/>
      <c r="U44" s="649"/>
      <c r="V44" s="649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47"/>
      <c r="N45" s="284"/>
      <c r="O45" s="444"/>
      <c r="P45" s="445"/>
      <c r="Q45" s="987" t="str">
        <f t="shared" si="0"/>
        <v/>
      </c>
      <c r="R45" s="988"/>
      <c r="S45" s="53"/>
      <c r="T45" s="503"/>
      <c r="U45" s="649"/>
      <c r="V45" s="649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47"/>
      <c r="N46" s="284"/>
      <c r="O46" s="444"/>
      <c r="P46" s="445"/>
      <c r="Q46" s="987" t="str">
        <f t="shared" si="0"/>
        <v/>
      </c>
      <c r="R46" s="988"/>
      <c r="S46" s="53"/>
      <c r="T46" s="503"/>
      <c r="U46" s="649"/>
      <c r="V46" s="649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47"/>
      <c r="N47" s="284"/>
      <c r="O47" s="444"/>
      <c r="P47" s="445"/>
      <c r="Q47" s="987" t="str">
        <f t="shared" si="0"/>
        <v/>
      </c>
      <c r="R47" s="988"/>
      <c r="S47" s="53"/>
      <c r="T47" s="503"/>
      <c r="U47" s="649"/>
      <c r="V47" s="649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47"/>
      <c r="N48" s="284"/>
      <c r="O48" s="444"/>
      <c r="P48" s="445"/>
      <c r="Q48" s="987" t="str">
        <f t="shared" si="0"/>
        <v/>
      </c>
      <c r="R48" s="988"/>
      <c r="S48" s="53"/>
      <c r="T48" s="503"/>
      <c r="U48" s="649"/>
      <c r="V48" s="649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47"/>
      <c r="N49" s="284"/>
      <c r="O49" s="444"/>
      <c r="P49" s="445"/>
      <c r="Q49" s="987" t="str">
        <f t="shared" si="0"/>
        <v/>
      </c>
      <c r="R49" s="988"/>
      <c r="S49" s="53"/>
      <c r="T49" s="503"/>
      <c r="U49" s="649"/>
      <c r="V49" s="649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47"/>
      <c r="N50" s="284"/>
      <c r="O50" s="444"/>
      <c r="P50" s="445"/>
      <c r="Q50" s="987" t="str">
        <f t="shared" si="0"/>
        <v/>
      </c>
      <c r="R50" s="988"/>
      <c r="S50" s="53"/>
      <c r="T50" s="503"/>
      <c r="U50" s="649"/>
      <c r="V50" s="649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47"/>
      <c r="N51" s="284"/>
      <c r="O51" s="444"/>
      <c r="P51" s="445"/>
      <c r="Q51" s="987" t="str">
        <f t="shared" si="0"/>
        <v/>
      </c>
      <c r="R51" s="988"/>
      <c r="S51" s="53"/>
      <c r="T51" s="503"/>
      <c r="U51" s="649"/>
      <c r="V51" s="649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47"/>
      <c r="N52" s="284"/>
      <c r="O52" s="444"/>
      <c r="P52" s="445"/>
      <c r="Q52" s="987" t="str">
        <f t="shared" si="0"/>
        <v/>
      </c>
      <c r="R52" s="988"/>
      <c r="S52" s="53"/>
      <c r="T52" s="503"/>
      <c r="U52" s="649"/>
      <c r="V52" s="649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47"/>
      <c r="N53" s="284"/>
      <c r="O53" s="444"/>
      <c r="P53" s="445"/>
      <c r="Q53" s="987" t="str">
        <f t="shared" si="0"/>
        <v/>
      </c>
      <c r="R53" s="988"/>
      <c r="S53" s="53"/>
      <c r="T53" s="503"/>
      <c r="U53" s="649"/>
      <c r="V53" s="649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47"/>
      <c r="N54" s="284"/>
      <c r="O54" s="444"/>
      <c r="P54" s="445"/>
      <c r="Q54" s="987" t="str">
        <f t="shared" si="0"/>
        <v/>
      </c>
      <c r="R54" s="988"/>
      <c r="S54" s="53"/>
      <c r="T54" s="503"/>
      <c r="U54" s="649"/>
      <c r="V54" s="649"/>
    </row>
    <row r="55" spans="1:22" customFormat="1" ht="22.5" customHeight="1">
      <c r="A55" s="270"/>
      <c r="B55" s="358"/>
      <c r="C55" s="952"/>
      <c r="D55" s="953"/>
      <c r="E55" s="953"/>
      <c r="F55" s="953"/>
      <c r="G55" s="953"/>
      <c r="H55" s="953"/>
      <c r="I55" s="953"/>
      <c r="J55" s="953"/>
      <c r="K55" s="953"/>
      <c r="L55" s="954"/>
      <c r="M55" s="647"/>
      <c r="N55" s="284"/>
      <c r="O55" s="985"/>
      <c r="P55" s="986"/>
      <c r="Q55" s="987" t="str">
        <f t="shared" si="0"/>
        <v/>
      </c>
      <c r="R55" s="988"/>
      <c r="S55" s="53"/>
      <c r="T55" s="503"/>
      <c r="U55" s="649"/>
      <c r="V55" s="649"/>
    </row>
    <row r="56" spans="1:22" customFormat="1" ht="22.5" customHeight="1">
      <c r="A56" s="270"/>
      <c r="B56" s="358"/>
      <c r="C56" s="952"/>
      <c r="D56" s="953"/>
      <c r="E56" s="953"/>
      <c r="F56" s="953"/>
      <c r="G56" s="953"/>
      <c r="H56" s="953"/>
      <c r="I56" s="953"/>
      <c r="J56" s="953"/>
      <c r="K56" s="953"/>
      <c r="L56" s="954"/>
      <c r="M56" s="647"/>
      <c r="N56" s="284"/>
      <c r="O56" s="985"/>
      <c r="P56" s="986"/>
      <c r="Q56" s="987" t="str">
        <f t="shared" si="0"/>
        <v/>
      </c>
      <c r="R56" s="988"/>
      <c r="S56" s="53"/>
      <c r="T56" s="503"/>
      <c r="U56" s="649"/>
      <c r="V56" s="649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47"/>
      <c r="N57" s="284"/>
      <c r="O57" s="444"/>
      <c r="P57" s="445"/>
      <c r="Q57" s="987" t="str">
        <f t="shared" si="0"/>
        <v/>
      </c>
      <c r="R57" s="988"/>
      <c r="S57" s="53"/>
      <c r="T57" s="503"/>
      <c r="U57" s="649"/>
      <c r="V57" s="649"/>
    </row>
    <row r="58" spans="1:22" customFormat="1" ht="22.5" customHeight="1">
      <c r="A58" s="270"/>
      <c r="B58" s="358"/>
      <c r="C58" s="952"/>
      <c r="D58" s="953"/>
      <c r="E58" s="953"/>
      <c r="F58" s="953"/>
      <c r="G58" s="953"/>
      <c r="H58" s="953"/>
      <c r="I58" s="953"/>
      <c r="J58" s="953"/>
      <c r="K58" s="953"/>
      <c r="L58" s="954"/>
      <c r="M58" s="647"/>
      <c r="N58" s="284"/>
      <c r="O58" s="985"/>
      <c r="P58" s="986"/>
      <c r="Q58" s="987" t="str">
        <f t="shared" si="0"/>
        <v/>
      </c>
      <c r="R58" s="988"/>
      <c r="S58" s="53"/>
      <c r="T58" s="503"/>
      <c r="U58" s="649"/>
      <c r="V58" s="649"/>
    </row>
    <row r="59" spans="1:22" customFormat="1" ht="22.5" customHeight="1">
      <c r="A59" s="270"/>
      <c r="B59" s="358"/>
      <c r="C59" s="952"/>
      <c r="D59" s="953"/>
      <c r="E59" s="953"/>
      <c r="F59" s="953"/>
      <c r="G59" s="953"/>
      <c r="H59" s="953"/>
      <c r="I59" s="953"/>
      <c r="J59" s="953"/>
      <c r="K59" s="953"/>
      <c r="L59" s="954"/>
      <c r="M59" s="647"/>
      <c r="N59" s="284"/>
      <c r="O59" s="985"/>
      <c r="P59" s="986"/>
      <c r="Q59" s="987" t="str">
        <f t="shared" si="0"/>
        <v/>
      </c>
      <c r="R59" s="988"/>
      <c r="S59" s="53"/>
      <c r="T59" s="503"/>
      <c r="U59" s="649"/>
      <c r="V59" s="649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57"/>
      <c r="V60" s="657"/>
    </row>
    <row r="61" spans="1:22" s="99" customFormat="1" ht="23.25" customHeight="1">
      <c r="A61" s="496"/>
      <c r="B61" s="989" t="s">
        <v>6</v>
      </c>
      <c r="C61" s="990"/>
      <c r="D61" s="990"/>
      <c r="E61" s="990"/>
      <c r="F61" s="990"/>
      <c r="G61" s="990"/>
      <c r="H61" s="990"/>
      <c r="I61" s="990"/>
      <c r="J61" s="990"/>
      <c r="K61" s="990"/>
      <c r="L61" s="990"/>
      <c r="M61" s="990"/>
      <c r="N61" s="990"/>
      <c r="O61" s="990"/>
      <c r="P61" s="990"/>
      <c r="Q61" s="990"/>
      <c r="R61" s="990"/>
      <c r="S61" s="991"/>
      <c r="T61" s="473"/>
      <c r="U61" s="658"/>
      <c r="V61" s="654"/>
    </row>
    <row r="62" spans="1:22" customFormat="1" ht="16.5" customHeight="1">
      <c r="A62" s="270"/>
      <c r="B62" s="111" t="str">
        <f>'3-MCN'!B58</f>
        <v>FAPESP,  AGOSTO DE 2014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999">
        <v>1</v>
      </c>
      <c r="R62" s="999"/>
      <c r="S62" s="999"/>
      <c r="T62" s="505"/>
      <c r="U62" s="659"/>
      <c r="V62" s="649"/>
    </row>
    <row r="63" spans="1:22" ht="18">
      <c r="B63" s="409" t="str">
        <f>B6</f>
        <v>4- MATERIAL DE CONSUMO IMPORTADO</v>
      </c>
      <c r="U63" s="660"/>
    </row>
    <row r="64" spans="1:22" s="99" customFormat="1" ht="14.25" customHeight="1">
      <c r="A64" s="496"/>
      <c r="B64" s="888" t="s">
        <v>1</v>
      </c>
      <c r="C64" s="1002" t="s">
        <v>8</v>
      </c>
      <c r="D64" s="1003"/>
      <c r="E64" s="1003"/>
      <c r="F64" s="1003"/>
      <c r="G64" s="1003"/>
      <c r="H64" s="1003"/>
      <c r="I64" s="1003"/>
      <c r="J64" s="1003"/>
      <c r="K64" s="1003"/>
      <c r="L64" s="1004"/>
      <c r="M64" s="897" t="s">
        <v>80</v>
      </c>
      <c r="N64" s="898" t="s">
        <v>180</v>
      </c>
      <c r="O64" s="899"/>
      <c r="P64" s="900"/>
      <c r="Q64" s="876" t="s">
        <v>181</v>
      </c>
      <c r="R64" s="878"/>
      <c r="S64" s="1017" t="s">
        <v>2</v>
      </c>
      <c r="T64" s="473"/>
      <c r="U64" s="658"/>
      <c r="V64" s="654"/>
    </row>
    <row r="65" spans="1:242" s="99" customFormat="1" ht="17.25" customHeight="1">
      <c r="A65" s="496"/>
      <c r="B65" s="1008"/>
      <c r="C65" s="1005"/>
      <c r="D65" s="1006"/>
      <c r="E65" s="1006"/>
      <c r="F65" s="1006"/>
      <c r="G65" s="1006"/>
      <c r="H65" s="1006"/>
      <c r="I65" s="1006"/>
      <c r="J65" s="1006"/>
      <c r="K65" s="1006"/>
      <c r="L65" s="1007"/>
      <c r="M65" s="1009"/>
      <c r="N65" s="1010"/>
      <c r="O65" s="1011"/>
      <c r="P65" s="1012"/>
      <c r="Q65" s="1018"/>
      <c r="R65" s="1019"/>
      <c r="S65" s="1017"/>
      <c r="T65" s="473"/>
      <c r="U65" s="658"/>
      <c r="V65" s="654"/>
    </row>
    <row r="66" spans="1:242" customFormat="1" ht="22.5" customHeight="1">
      <c r="A66" s="270"/>
      <c r="B66" s="358"/>
      <c r="C66" s="952"/>
      <c r="D66" s="953"/>
      <c r="E66" s="953"/>
      <c r="F66" s="953"/>
      <c r="G66" s="953"/>
      <c r="H66" s="953"/>
      <c r="I66" s="953"/>
      <c r="J66" s="953"/>
      <c r="K66" s="953"/>
      <c r="L66" s="954"/>
      <c r="M66" s="647"/>
      <c r="N66" s="284"/>
      <c r="O66" s="985"/>
      <c r="P66" s="986"/>
      <c r="Q66" s="987" t="str">
        <f>IF(ISERROR(INDEX($V$22:$V$27,MATCH(M66,$U$22:$U$27,0))*O66),"",INDEX($V$22:$V$27,MATCH(M66,$U$22:$U$27,0))*O66)</f>
        <v/>
      </c>
      <c r="R66" s="988"/>
      <c r="S66" s="53"/>
      <c r="T66" s="503"/>
      <c r="U66" s="659"/>
      <c r="V66" s="649"/>
      <c r="IG66" s="84"/>
      <c r="IH66" s="21"/>
    </row>
    <row r="67" spans="1:242" customFormat="1" ht="22.5" customHeight="1">
      <c r="A67" s="270"/>
      <c r="B67" s="358"/>
      <c r="C67" s="952"/>
      <c r="D67" s="953"/>
      <c r="E67" s="953"/>
      <c r="F67" s="953"/>
      <c r="G67" s="953"/>
      <c r="H67" s="953"/>
      <c r="I67" s="953"/>
      <c r="J67" s="953"/>
      <c r="K67" s="953"/>
      <c r="L67" s="954"/>
      <c r="M67" s="647"/>
      <c r="N67" s="284"/>
      <c r="O67" s="985"/>
      <c r="P67" s="986"/>
      <c r="Q67" s="987" t="str">
        <f t="shared" ref="Q67:Q109" si="1">IF(ISERROR(INDEX($V$22:$V$27,MATCH(M67,$U$22:$U$27,0))*O67),"",INDEX($V$22:$V$27,MATCH(M67,$U$22:$U$27,0))*O67)</f>
        <v/>
      </c>
      <c r="R67" s="988"/>
      <c r="S67" s="53"/>
      <c r="T67" s="503"/>
      <c r="U67" s="659"/>
      <c r="V67" s="649"/>
      <c r="IG67" s="84"/>
      <c r="IH67" s="21"/>
    </row>
    <row r="68" spans="1:242" customFormat="1" ht="22.5" customHeight="1">
      <c r="A68" s="270"/>
      <c r="B68" s="358"/>
      <c r="C68" s="952"/>
      <c r="D68" s="953"/>
      <c r="E68" s="953"/>
      <c r="F68" s="953"/>
      <c r="G68" s="953"/>
      <c r="H68" s="953"/>
      <c r="I68" s="953"/>
      <c r="J68" s="953"/>
      <c r="K68" s="953"/>
      <c r="L68" s="954"/>
      <c r="M68" s="647"/>
      <c r="N68" s="284"/>
      <c r="O68" s="985"/>
      <c r="P68" s="986"/>
      <c r="Q68" s="987" t="str">
        <f t="shared" si="1"/>
        <v/>
      </c>
      <c r="R68" s="988"/>
      <c r="S68" s="53"/>
      <c r="T68" s="503"/>
      <c r="U68" s="659"/>
      <c r="V68" s="649"/>
      <c r="IG68" s="84"/>
      <c r="IH68" s="21"/>
    </row>
    <row r="69" spans="1:242" customFormat="1" ht="22.5" customHeight="1">
      <c r="A69" s="270"/>
      <c r="B69" s="358"/>
      <c r="C69" s="952"/>
      <c r="D69" s="953"/>
      <c r="E69" s="953"/>
      <c r="F69" s="953"/>
      <c r="G69" s="953"/>
      <c r="H69" s="953"/>
      <c r="I69" s="953"/>
      <c r="J69" s="953"/>
      <c r="K69" s="953"/>
      <c r="L69" s="954"/>
      <c r="M69" s="647"/>
      <c r="N69" s="284"/>
      <c r="O69" s="985"/>
      <c r="P69" s="986"/>
      <c r="Q69" s="987" t="str">
        <f t="shared" si="1"/>
        <v/>
      </c>
      <c r="R69" s="988"/>
      <c r="S69" s="53"/>
      <c r="T69" s="503"/>
      <c r="U69" s="659"/>
      <c r="V69" s="649"/>
      <c r="IG69" s="84"/>
      <c r="IH69" s="21"/>
    </row>
    <row r="70" spans="1:242" customFormat="1" ht="22.5" customHeight="1">
      <c r="A70" s="270"/>
      <c r="B70" s="358"/>
      <c r="C70" s="952"/>
      <c r="D70" s="953"/>
      <c r="E70" s="953"/>
      <c r="F70" s="953"/>
      <c r="G70" s="953"/>
      <c r="H70" s="953"/>
      <c r="I70" s="953"/>
      <c r="J70" s="953"/>
      <c r="K70" s="953"/>
      <c r="L70" s="954"/>
      <c r="M70" s="647"/>
      <c r="N70" s="284"/>
      <c r="O70" s="985"/>
      <c r="P70" s="986"/>
      <c r="Q70" s="987" t="str">
        <f t="shared" si="1"/>
        <v/>
      </c>
      <c r="R70" s="988"/>
      <c r="S70" s="53"/>
      <c r="T70" s="503"/>
      <c r="U70" s="659"/>
      <c r="V70" s="649"/>
      <c r="IG70" s="84"/>
      <c r="IH70" s="21"/>
    </row>
    <row r="71" spans="1:242" customFormat="1" ht="22.5" customHeight="1">
      <c r="A71" s="270"/>
      <c r="B71" s="358"/>
      <c r="C71" s="952"/>
      <c r="D71" s="953"/>
      <c r="E71" s="953"/>
      <c r="F71" s="953"/>
      <c r="G71" s="953"/>
      <c r="H71" s="953"/>
      <c r="I71" s="953"/>
      <c r="J71" s="953"/>
      <c r="K71" s="953"/>
      <c r="L71" s="954"/>
      <c r="M71" s="647"/>
      <c r="N71" s="284"/>
      <c r="O71" s="985"/>
      <c r="P71" s="986"/>
      <c r="Q71" s="987" t="str">
        <f t="shared" si="1"/>
        <v/>
      </c>
      <c r="R71" s="988"/>
      <c r="S71" s="53"/>
      <c r="T71" s="503"/>
      <c r="U71" s="649"/>
      <c r="V71" s="649"/>
      <c r="IG71" s="84"/>
      <c r="IH71" s="21"/>
    </row>
    <row r="72" spans="1:242" customFormat="1" ht="22.5" customHeight="1">
      <c r="A72" s="270"/>
      <c r="B72" s="358"/>
      <c r="C72" s="952"/>
      <c r="D72" s="953"/>
      <c r="E72" s="953"/>
      <c r="F72" s="953"/>
      <c r="G72" s="953"/>
      <c r="H72" s="953"/>
      <c r="I72" s="953"/>
      <c r="J72" s="953"/>
      <c r="K72" s="953"/>
      <c r="L72" s="954"/>
      <c r="M72" s="647"/>
      <c r="N72" s="284"/>
      <c r="O72" s="985"/>
      <c r="P72" s="986"/>
      <c r="Q72" s="987" t="str">
        <f t="shared" si="1"/>
        <v/>
      </c>
      <c r="R72" s="988"/>
      <c r="S72" s="53"/>
      <c r="T72" s="503"/>
      <c r="U72" s="649"/>
      <c r="V72" s="649"/>
      <c r="IG72" s="21"/>
      <c r="IH72" s="21"/>
    </row>
    <row r="73" spans="1:242" customFormat="1" ht="22.5" customHeight="1">
      <c r="A73" s="270"/>
      <c r="B73" s="358"/>
      <c r="C73" s="952"/>
      <c r="D73" s="953"/>
      <c r="E73" s="953"/>
      <c r="F73" s="953"/>
      <c r="G73" s="953"/>
      <c r="H73" s="953"/>
      <c r="I73" s="953"/>
      <c r="J73" s="953"/>
      <c r="K73" s="953"/>
      <c r="L73" s="954"/>
      <c r="M73" s="647"/>
      <c r="N73" s="284"/>
      <c r="O73" s="985"/>
      <c r="P73" s="986"/>
      <c r="Q73" s="987" t="str">
        <f t="shared" si="1"/>
        <v/>
      </c>
      <c r="R73" s="988"/>
      <c r="S73" s="53"/>
      <c r="T73" s="503"/>
      <c r="U73" s="649"/>
      <c r="V73" s="649"/>
      <c r="IG73" s="21"/>
      <c r="IH73" s="21"/>
    </row>
    <row r="74" spans="1:242" customFormat="1" ht="22.5" customHeight="1">
      <c r="A74" s="270"/>
      <c r="B74" s="358"/>
      <c r="C74" s="952"/>
      <c r="D74" s="953"/>
      <c r="E74" s="953"/>
      <c r="F74" s="953"/>
      <c r="G74" s="953"/>
      <c r="H74" s="953"/>
      <c r="I74" s="953"/>
      <c r="J74" s="953"/>
      <c r="K74" s="953"/>
      <c r="L74" s="954"/>
      <c r="M74" s="647"/>
      <c r="N74" s="284"/>
      <c r="O74" s="985"/>
      <c r="P74" s="986"/>
      <c r="Q74" s="987" t="str">
        <f t="shared" si="1"/>
        <v/>
      </c>
      <c r="R74" s="988"/>
      <c r="S74" s="53"/>
      <c r="T74" s="503"/>
      <c r="U74" s="649"/>
      <c r="V74" s="649"/>
    </row>
    <row r="75" spans="1:242" customFormat="1" ht="22.5" customHeight="1">
      <c r="A75" s="270"/>
      <c r="B75" s="358"/>
      <c r="C75" s="952"/>
      <c r="D75" s="953"/>
      <c r="E75" s="953"/>
      <c r="F75" s="953"/>
      <c r="G75" s="953"/>
      <c r="H75" s="953"/>
      <c r="I75" s="953"/>
      <c r="J75" s="953"/>
      <c r="K75" s="953"/>
      <c r="L75" s="954"/>
      <c r="M75" s="647"/>
      <c r="N75" s="284"/>
      <c r="O75" s="985"/>
      <c r="P75" s="986"/>
      <c r="Q75" s="987" t="str">
        <f t="shared" si="1"/>
        <v/>
      </c>
      <c r="R75" s="988"/>
      <c r="S75" s="53"/>
      <c r="T75" s="503"/>
      <c r="U75" s="649"/>
      <c r="V75" s="649"/>
    </row>
    <row r="76" spans="1:242" customFormat="1" ht="22.5" customHeight="1">
      <c r="A76" s="270"/>
      <c r="B76" s="358"/>
      <c r="C76" s="952"/>
      <c r="D76" s="953"/>
      <c r="E76" s="953"/>
      <c r="F76" s="953"/>
      <c r="G76" s="953"/>
      <c r="H76" s="953"/>
      <c r="I76" s="953"/>
      <c r="J76" s="953"/>
      <c r="K76" s="953"/>
      <c r="L76" s="954"/>
      <c r="M76" s="647"/>
      <c r="N76" s="284"/>
      <c r="O76" s="985"/>
      <c r="P76" s="986"/>
      <c r="Q76" s="987" t="str">
        <f t="shared" si="1"/>
        <v/>
      </c>
      <c r="R76" s="988"/>
      <c r="S76" s="53"/>
      <c r="T76" s="503"/>
      <c r="U76" s="649"/>
      <c r="V76" s="649"/>
    </row>
    <row r="77" spans="1:242" customFormat="1" ht="22.5" customHeight="1">
      <c r="A77" s="270"/>
      <c r="B77" s="358"/>
      <c r="C77" s="952"/>
      <c r="D77" s="953"/>
      <c r="E77" s="953"/>
      <c r="F77" s="953"/>
      <c r="G77" s="953"/>
      <c r="H77" s="953"/>
      <c r="I77" s="953"/>
      <c r="J77" s="953"/>
      <c r="K77" s="953"/>
      <c r="L77" s="954"/>
      <c r="M77" s="647"/>
      <c r="N77" s="284"/>
      <c r="O77" s="985"/>
      <c r="P77" s="986"/>
      <c r="Q77" s="987" t="str">
        <f t="shared" si="1"/>
        <v/>
      </c>
      <c r="R77" s="988"/>
      <c r="S77" s="53"/>
      <c r="T77" s="503"/>
      <c r="U77" s="649"/>
      <c r="V77" s="649"/>
    </row>
    <row r="78" spans="1:242" customFormat="1" ht="22.5" customHeight="1">
      <c r="A78" s="270"/>
      <c r="B78" s="358"/>
      <c r="C78" s="952"/>
      <c r="D78" s="953"/>
      <c r="E78" s="953"/>
      <c r="F78" s="953"/>
      <c r="G78" s="953"/>
      <c r="H78" s="953"/>
      <c r="I78" s="953"/>
      <c r="J78" s="953"/>
      <c r="K78" s="953"/>
      <c r="L78" s="954"/>
      <c r="M78" s="647"/>
      <c r="N78" s="284"/>
      <c r="O78" s="985"/>
      <c r="P78" s="986"/>
      <c r="Q78" s="987" t="str">
        <f t="shared" si="1"/>
        <v/>
      </c>
      <c r="R78" s="988"/>
      <c r="S78" s="53"/>
      <c r="T78" s="503"/>
      <c r="U78" s="649"/>
      <c r="V78" s="649"/>
    </row>
    <row r="79" spans="1:242" customFormat="1" ht="22.5" customHeight="1">
      <c r="A79" s="270"/>
      <c r="B79" s="358"/>
      <c r="C79" s="952"/>
      <c r="D79" s="953"/>
      <c r="E79" s="953"/>
      <c r="F79" s="953"/>
      <c r="G79" s="953"/>
      <c r="H79" s="953"/>
      <c r="I79" s="953"/>
      <c r="J79" s="953"/>
      <c r="K79" s="953"/>
      <c r="L79" s="954"/>
      <c r="M79" s="647"/>
      <c r="N79" s="284"/>
      <c r="O79" s="985"/>
      <c r="P79" s="986"/>
      <c r="Q79" s="987" t="str">
        <f t="shared" si="1"/>
        <v/>
      </c>
      <c r="R79" s="988"/>
      <c r="S79" s="53"/>
      <c r="T79" s="503"/>
      <c r="U79" s="649"/>
      <c r="V79" s="649"/>
    </row>
    <row r="80" spans="1:242" customFormat="1" ht="22.5" customHeight="1">
      <c r="A80" s="270"/>
      <c r="B80" s="358"/>
      <c r="C80" s="952"/>
      <c r="D80" s="953"/>
      <c r="E80" s="953"/>
      <c r="F80" s="953"/>
      <c r="G80" s="953"/>
      <c r="H80" s="953"/>
      <c r="I80" s="953"/>
      <c r="J80" s="953"/>
      <c r="K80" s="953"/>
      <c r="L80" s="954"/>
      <c r="M80" s="647"/>
      <c r="N80" s="284"/>
      <c r="O80" s="985"/>
      <c r="P80" s="986"/>
      <c r="Q80" s="987" t="str">
        <f t="shared" si="1"/>
        <v/>
      </c>
      <c r="R80" s="988"/>
      <c r="S80" s="53"/>
      <c r="T80" s="503"/>
      <c r="U80" s="649"/>
      <c r="V80" s="649"/>
    </row>
    <row r="81" spans="1:242" customFormat="1" ht="22.5" customHeight="1">
      <c r="A81" s="270"/>
      <c r="B81" s="358"/>
      <c r="C81" s="952"/>
      <c r="D81" s="953"/>
      <c r="E81" s="953"/>
      <c r="F81" s="953"/>
      <c r="G81" s="953"/>
      <c r="H81" s="953"/>
      <c r="I81" s="953"/>
      <c r="J81" s="953"/>
      <c r="K81" s="953"/>
      <c r="L81" s="954"/>
      <c r="M81" s="647"/>
      <c r="N81" s="284"/>
      <c r="O81" s="985"/>
      <c r="P81" s="986"/>
      <c r="Q81" s="987" t="str">
        <f t="shared" si="1"/>
        <v/>
      </c>
      <c r="R81" s="988"/>
      <c r="S81" s="53"/>
      <c r="T81" s="503"/>
      <c r="U81" s="649"/>
      <c r="V81" s="649"/>
      <c r="IG81" s="21"/>
      <c r="IH81" s="21"/>
    </row>
    <row r="82" spans="1:242" customFormat="1" ht="22.5" customHeight="1">
      <c r="A82" s="270"/>
      <c r="B82" s="358"/>
      <c r="C82" s="952"/>
      <c r="D82" s="953"/>
      <c r="E82" s="953"/>
      <c r="F82" s="953"/>
      <c r="G82" s="953"/>
      <c r="H82" s="953"/>
      <c r="I82" s="953"/>
      <c r="J82" s="953"/>
      <c r="K82" s="953"/>
      <c r="L82" s="954"/>
      <c r="M82" s="647"/>
      <c r="N82" s="284"/>
      <c r="O82" s="985"/>
      <c r="P82" s="986"/>
      <c r="Q82" s="987" t="str">
        <f t="shared" si="1"/>
        <v/>
      </c>
      <c r="R82" s="988"/>
      <c r="S82" s="53"/>
      <c r="T82" s="503"/>
      <c r="U82" s="649"/>
      <c r="V82" s="649"/>
    </row>
    <row r="83" spans="1:242" customFormat="1" ht="22.5" customHeight="1">
      <c r="A83" s="270"/>
      <c r="B83" s="358"/>
      <c r="C83" s="952"/>
      <c r="D83" s="953"/>
      <c r="E83" s="953"/>
      <c r="F83" s="953"/>
      <c r="G83" s="953"/>
      <c r="H83" s="953"/>
      <c r="I83" s="953"/>
      <c r="J83" s="953"/>
      <c r="K83" s="953"/>
      <c r="L83" s="954"/>
      <c r="M83" s="647"/>
      <c r="N83" s="284"/>
      <c r="O83" s="985"/>
      <c r="P83" s="986"/>
      <c r="Q83" s="987" t="str">
        <f t="shared" si="1"/>
        <v/>
      </c>
      <c r="R83" s="988"/>
      <c r="S83" s="53"/>
      <c r="T83" s="503"/>
      <c r="U83" s="649"/>
      <c r="V83" s="649"/>
    </row>
    <row r="84" spans="1:242" customFormat="1" ht="22.5" customHeight="1">
      <c r="A84" s="270"/>
      <c r="B84" s="358"/>
      <c r="C84" s="952"/>
      <c r="D84" s="953"/>
      <c r="E84" s="953"/>
      <c r="F84" s="953"/>
      <c r="G84" s="953"/>
      <c r="H84" s="953"/>
      <c r="I84" s="953"/>
      <c r="J84" s="953"/>
      <c r="K84" s="953"/>
      <c r="L84" s="954"/>
      <c r="M84" s="647"/>
      <c r="N84" s="284"/>
      <c r="O84" s="985"/>
      <c r="P84" s="986"/>
      <c r="Q84" s="987" t="str">
        <f t="shared" si="1"/>
        <v/>
      </c>
      <c r="R84" s="988"/>
      <c r="S84" s="53"/>
      <c r="T84" s="503"/>
      <c r="U84" s="649"/>
      <c r="V84" s="649"/>
    </row>
    <row r="85" spans="1:242" customFormat="1" ht="22.5" customHeight="1">
      <c r="A85" s="270"/>
      <c r="B85" s="358"/>
      <c r="C85" s="952"/>
      <c r="D85" s="953"/>
      <c r="E85" s="953"/>
      <c r="F85" s="953"/>
      <c r="G85" s="953"/>
      <c r="H85" s="953"/>
      <c r="I85" s="953"/>
      <c r="J85" s="953"/>
      <c r="K85" s="953"/>
      <c r="L85" s="954"/>
      <c r="M85" s="647"/>
      <c r="N85" s="284"/>
      <c r="O85" s="985"/>
      <c r="P85" s="986"/>
      <c r="Q85" s="987" t="str">
        <f t="shared" si="1"/>
        <v/>
      </c>
      <c r="R85" s="988"/>
      <c r="S85" s="53"/>
      <c r="T85" s="503"/>
      <c r="U85" s="649"/>
      <c r="V85" s="649"/>
    </row>
    <row r="86" spans="1:242" customFormat="1" ht="22.5" customHeight="1">
      <c r="A86" s="270"/>
      <c r="B86" s="358"/>
      <c r="C86" s="952"/>
      <c r="D86" s="953"/>
      <c r="E86" s="953"/>
      <c r="F86" s="953"/>
      <c r="G86" s="953"/>
      <c r="H86" s="953"/>
      <c r="I86" s="953"/>
      <c r="J86" s="953"/>
      <c r="K86" s="953"/>
      <c r="L86" s="954"/>
      <c r="M86" s="647"/>
      <c r="N86" s="284"/>
      <c r="O86" s="985"/>
      <c r="P86" s="986"/>
      <c r="Q86" s="987" t="str">
        <f t="shared" si="1"/>
        <v/>
      </c>
      <c r="R86" s="988"/>
      <c r="S86" s="53"/>
      <c r="T86" s="503"/>
      <c r="U86" s="649"/>
      <c r="V86" s="649"/>
    </row>
    <row r="87" spans="1:242" customFormat="1" ht="22.5" customHeight="1">
      <c r="A87" s="270"/>
      <c r="B87" s="358"/>
      <c r="C87" s="952"/>
      <c r="D87" s="953"/>
      <c r="E87" s="953"/>
      <c r="F87" s="953"/>
      <c r="G87" s="953"/>
      <c r="H87" s="953"/>
      <c r="I87" s="953"/>
      <c r="J87" s="953"/>
      <c r="K87" s="953"/>
      <c r="L87" s="954"/>
      <c r="M87" s="647"/>
      <c r="N87" s="284"/>
      <c r="O87" s="985"/>
      <c r="P87" s="986"/>
      <c r="Q87" s="987" t="str">
        <f t="shared" si="1"/>
        <v/>
      </c>
      <c r="R87" s="988"/>
      <c r="S87" s="53"/>
      <c r="T87" s="503"/>
      <c r="U87" s="649"/>
      <c r="V87" s="649"/>
    </row>
    <row r="88" spans="1:242" customFormat="1" ht="22.5" customHeight="1">
      <c r="A88" s="270"/>
      <c r="B88" s="358"/>
      <c r="C88" s="952"/>
      <c r="D88" s="953"/>
      <c r="E88" s="953"/>
      <c r="F88" s="953"/>
      <c r="G88" s="953"/>
      <c r="H88" s="953"/>
      <c r="I88" s="953"/>
      <c r="J88" s="953"/>
      <c r="K88" s="953"/>
      <c r="L88" s="954"/>
      <c r="M88" s="647"/>
      <c r="N88" s="284"/>
      <c r="O88" s="985"/>
      <c r="P88" s="986"/>
      <c r="Q88" s="987" t="str">
        <f t="shared" si="1"/>
        <v/>
      </c>
      <c r="R88" s="988"/>
      <c r="S88" s="53"/>
      <c r="T88" s="503"/>
      <c r="U88" s="649"/>
      <c r="V88" s="649"/>
    </row>
    <row r="89" spans="1:242" s="342" customFormat="1" ht="22.5" customHeight="1">
      <c r="A89" s="270"/>
      <c r="B89" s="358"/>
      <c r="C89" s="952"/>
      <c r="D89" s="953"/>
      <c r="E89" s="953"/>
      <c r="F89" s="953"/>
      <c r="G89" s="953"/>
      <c r="H89" s="953"/>
      <c r="I89" s="953"/>
      <c r="J89" s="953"/>
      <c r="K89" s="953"/>
      <c r="L89" s="954"/>
      <c r="M89" s="647"/>
      <c r="N89" s="284"/>
      <c r="O89" s="985"/>
      <c r="P89" s="986"/>
      <c r="Q89" s="987" t="str">
        <f t="shared" si="1"/>
        <v/>
      </c>
      <c r="R89" s="988"/>
      <c r="S89" s="53"/>
      <c r="T89" s="503"/>
      <c r="U89" s="659"/>
      <c r="V89" s="649"/>
      <c r="IG89" s="84"/>
      <c r="IH89" s="21"/>
    </row>
    <row r="90" spans="1:242" s="342" customFormat="1" ht="22.5" customHeight="1">
      <c r="A90" s="270"/>
      <c r="B90" s="358"/>
      <c r="C90" s="952"/>
      <c r="D90" s="953"/>
      <c r="E90" s="953"/>
      <c r="F90" s="953"/>
      <c r="G90" s="953"/>
      <c r="H90" s="953"/>
      <c r="I90" s="953"/>
      <c r="J90" s="953"/>
      <c r="K90" s="953"/>
      <c r="L90" s="954"/>
      <c r="M90" s="647"/>
      <c r="N90" s="284"/>
      <c r="O90" s="985"/>
      <c r="P90" s="986"/>
      <c r="Q90" s="987" t="str">
        <f t="shared" si="1"/>
        <v/>
      </c>
      <c r="R90" s="988"/>
      <c r="S90" s="53"/>
      <c r="T90" s="503"/>
      <c r="U90" s="659"/>
      <c r="V90" s="649"/>
      <c r="IG90" s="84"/>
      <c r="IH90" s="21"/>
    </row>
    <row r="91" spans="1:242" s="342" customFormat="1" ht="22.5" customHeight="1">
      <c r="A91" s="270"/>
      <c r="B91" s="358"/>
      <c r="C91" s="952"/>
      <c r="D91" s="953"/>
      <c r="E91" s="953"/>
      <c r="F91" s="953"/>
      <c r="G91" s="953"/>
      <c r="H91" s="953"/>
      <c r="I91" s="953"/>
      <c r="J91" s="953"/>
      <c r="K91" s="953"/>
      <c r="L91" s="954"/>
      <c r="M91" s="647"/>
      <c r="N91" s="284"/>
      <c r="O91" s="985"/>
      <c r="P91" s="986"/>
      <c r="Q91" s="987" t="str">
        <f t="shared" si="1"/>
        <v/>
      </c>
      <c r="R91" s="988"/>
      <c r="S91" s="53"/>
      <c r="T91" s="503"/>
      <c r="U91" s="659"/>
      <c r="V91" s="649"/>
      <c r="IG91" s="84"/>
      <c r="IH91" s="21"/>
    </row>
    <row r="92" spans="1:242" s="342" customFormat="1" ht="22.5" customHeight="1">
      <c r="A92" s="270"/>
      <c r="B92" s="358"/>
      <c r="C92" s="952"/>
      <c r="D92" s="953"/>
      <c r="E92" s="953"/>
      <c r="F92" s="953"/>
      <c r="G92" s="953"/>
      <c r="H92" s="953"/>
      <c r="I92" s="953"/>
      <c r="J92" s="953"/>
      <c r="K92" s="953"/>
      <c r="L92" s="954"/>
      <c r="M92" s="647"/>
      <c r="N92" s="284"/>
      <c r="O92" s="985"/>
      <c r="P92" s="986"/>
      <c r="Q92" s="987" t="str">
        <f t="shared" si="1"/>
        <v/>
      </c>
      <c r="R92" s="988"/>
      <c r="S92" s="53"/>
      <c r="T92" s="503"/>
      <c r="U92" s="659"/>
      <c r="V92" s="649"/>
      <c r="IG92" s="84"/>
      <c r="IH92" s="21"/>
    </row>
    <row r="93" spans="1:242" s="342" customFormat="1" ht="22.5" customHeight="1">
      <c r="A93" s="270"/>
      <c r="B93" s="358"/>
      <c r="C93" s="952"/>
      <c r="D93" s="953"/>
      <c r="E93" s="953"/>
      <c r="F93" s="953"/>
      <c r="G93" s="953"/>
      <c r="H93" s="953"/>
      <c r="I93" s="953"/>
      <c r="J93" s="953"/>
      <c r="K93" s="953"/>
      <c r="L93" s="954"/>
      <c r="M93" s="647"/>
      <c r="N93" s="284"/>
      <c r="O93" s="985"/>
      <c r="P93" s="986"/>
      <c r="Q93" s="987" t="str">
        <f t="shared" si="1"/>
        <v/>
      </c>
      <c r="R93" s="988"/>
      <c r="S93" s="53"/>
      <c r="T93" s="503"/>
      <c r="U93" s="659"/>
      <c r="V93" s="649"/>
      <c r="IG93" s="84"/>
      <c r="IH93" s="21"/>
    </row>
    <row r="94" spans="1:242" s="342" customFormat="1" ht="22.5" customHeight="1">
      <c r="A94" s="270"/>
      <c r="B94" s="358"/>
      <c r="C94" s="952"/>
      <c r="D94" s="953"/>
      <c r="E94" s="953"/>
      <c r="F94" s="953"/>
      <c r="G94" s="953"/>
      <c r="H94" s="953"/>
      <c r="I94" s="953"/>
      <c r="J94" s="953"/>
      <c r="K94" s="953"/>
      <c r="L94" s="954"/>
      <c r="M94" s="647"/>
      <c r="N94" s="284"/>
      <c r="O94" s="985"/>
      <c r="P94" s="986"/>
      <c r="Q94" s="987" t="str">
        <f t="shared" si="1"/>
        <v/>
      </c>
      <c r="R94" s="988"/>
      <c r="S94" s="53"/>
      <c r="T94" s="503"/>
      <c r="U94" s="649"/>
      <c r="V94" s="649"/>
      <c r="IG94" s="84"/>
      <c r="IH94" s="21"/>
    </row>
    <row r="95" spans="1:242" s="342" customFormat="1" ht="22.5" customHeight="1">
      <c r="A95" s="270"/>
      <c r="B95" s="358"/>
      <c r="C95" s="952"/>
      <c r="D95" s="953"/>
      <c r="E95" s="953"/>
      <c r="F95" s="953"/>
      <c r="G95" s="953"/>
      <c r="H95" s="953"/>
      <c r="I95" s="953"/>
      <c r="J95" s="953"/>
      <c r="K95" s="953"/>
      <c r="L95" s="954"/>
      <c r="M95" s="647"/>
      <c r="N95" s="284"/>
      <c r="O95" s="985"/>
      <c r="P95" s="986"/>
      <c r="Q95" s="987" t="str">
        <f t="shared" si="1"/>
        <v/>
      </c>
      <c r="R95" s="988"/>
      <c r="S95" s="53"/>
      <c r="T95" s="503"/>
      <c r="U95" s="649"/>
      <c r="V95" s="649"/>
      <c r="IG95" s="21"/>
      <c r="IH95" s="21"/>
    </row>
    <row r="96" spans="1:242" s="342" customFormat="1" ht="22.5" customHeight="1">
      <c r="A96" s="270"/>
      <c r="B96" s="358"/>
      <c r="C96" s="952"/>
      <c r="D96" s="953"/>
      <c r="E96" s="953"/>
      <c r="F96" s="953"/>
      <c r="G96" s="953"/>
      <c r="H96" s="953"/>
      <c r="I96" s="953"/>
      <c r="J96" s="953"/>
      <c r="K96" s="953"/>
      <c r="L96" s="954"/>
      <c r="M96" s="647"/>
      <c r="N96" s="284"/>
      <c r="O96" s="985"/>
      <c r="P96" s="986"/>
      <c r="Q96" s="987" t="str">
        <f t="shared" si="1"/>
        <v/>
      </c>
      <c r="R96" s="988"/>
      <c r="S96" s="53"/>
      <c r="T96" s="503"/>
      <c r="U96" s="649"/>
      <c r="V96" s="649"/>
      <c r="IG96" s="21"/>
      <c r="IH96" s="21"/>
    </row>
    <row r="97" spans="1:242" s="342" customFormat="1" ht="22.5" customHeight="1">
      <c r="A97" s="270"/>
      <c r="B97" s="358"/>
      <c r="C97" s="952"/>
      <c r="D97" s="953"/>
      <c r="E97" s="953"/>
      <c r="F97" s="953"/>
      <c r="G97" s="953"/>
      <c r="H97" s="953"/>
      <c r="I97" s="953"/>
      <c r="J97" s="953"/>
      <c r="K97" s="953"/>
      <c r="L97" s="954"/>
      <c r="M97" s="647"/>
      <c r="N97" s="284"/>
      <c r="O97" s="985"/>
      <c r="P97" s="986"/>
      <c r="Q97" s="987" t="str">
        <f t="shared" si="1"/>
        <v/>
      </c>
      <c r="R97" s="988"/>
      <c r="S97" s="53"/>
      <c r="T97" s="503"/>
      <c r="U97" s="649"/>
      <c r="V97" s="649"/>
    </row>
    <row r="98" spans="1:242" s="342" customFormat="1" ht="22.5" customHeight="1">
      <c r="A98" s="270"/>
      <c r="B98" s="358"/>
      <c r="C98" s="952"/>
      <c r="D98" s="953"/>
      <c r="E98" s="953"/>
      <c r="F98" s="953"/>
      <c r="G98" s="953"/>
      <c r="H98" s="953"/>
      <c r="I98" s="953"/>
      <c r="J98" s="953"/>
      <c r="K98" s="953"/>
      <c r="L98" s="954"/>
      <c r="M98" s="647"/>
      <c r="N98" s="284"/>
      <c r="O98" s="985"/>
      <c r="P98" s="986"/>
      <c r="Q98" s="987" t="str">
        <f t="shared" si="1"/>
        <v/>
      </c>
      <c r="R98" s="988"/>
      <c r="S98" s="53"/>
      <c r="T98" s="503"/>
      <c r="U98" s="649"/>
      <c r="V98" s="649"/>
    </row>
    <row r="99" spans="1:242" s="342" customFormat="1" ht="22.5" customHeight="1">
      <c r="A99" s="270"/>
      <c r="B99" s="358"/>
      <c r="C99" s="952"/>
      <c r="D99" s="953"/>
      <c r="E99" s="953"/>
      <c r="F99" s="953"/>
      <c r="G99" s="953"/>
      <c r="H99" s="953"/>
      <c r="I99" s="953"/>
      <c r="J99" s="953"/>
      <c r="K99" s="953"/>
      <c r="L99" s="954"/>
      <c r="M99" s="647"/>
      <c r="N99" s="284"/>
      <c r="O99" s="985"/>
      <c r="P99" s="986"/>
      <c r="Q99" s="987" t="str">
        <f t="shared" si="1"/>
        <v/>
      </c>
      <c r="R99" s="988"/>
      <c r="S99" s="53"/>
      <c r="T99" s="503"/>
      <c r="U99" s="649"/>
      <c r="V99" s="649"/>
    </row>
    <row r="100" spans="1:242" s="342" customFormat="1" ht="22.5" customHeight="1">
      <c r="A100" s="270"/>
      <c r="B100" s="358"/>
      <c r="C100" s="952"/>
      <c r="D100" s="953"/>
      <c r="E100" s="953"/>
      <c r="F100" s="953"/>
      <c r="G100" s="953"/>
      <c r="H100" s="953"/>
      <c r="I100" s="953"/>
      <c r="J100" s="953"/>
      <c r="K100" s="953"/>
      <c r="L100" s="954"/>
      <c r="M100" s="647"/>
      <c r="N100" s="284"/>
      <c r="O100" s="985"/>
      <c r="P100" s="986"/>
      <c r="Q100" s="987" t="str">
        <f t="shared" si="1"/>
        <v/>
      </c>
      <c r="R100" s="988"/>
      <c r="S100" s="53"/>
      <c r="T100" s="503"/>
      <c r="U100" s="649"/>
      <c r="V100" s="649"/>
    </row>
    <row r="101" spans="1:242" s="342" customFormat="1" ht="22.5" customHeight="1">
      <c r="A101" s="270"/>
      <c r="B101" s="358"/>
      <c r="C101" s="952"/>
      <c r="D101" s="953"/>
      <c r="E101" s="953"/>
      <c r="F101" s="953"/>
      <c r="G101" s="953"/>
      <c r="H101" s="953"/>
      <c r="I101" s="953"/>
      <c r="J101" s="953"/>
      <c r="K101" s="953"/>
      <c r="L101" s="954"/>
      <c r="M101" s="647"/>
      <c r="N101" s="284"/>
      <c r="O101" s="985"/>
      <c r="P101" s="986"/>
      <c r="Q101" s="987" t="str">
        <f t="shared" si="1"/>
        <v/>
      </c>
      <c r="R101" s="988"/>
      <c r="S101" s="53"/>
      <c r="T101" s="503"/>
      <c r="U101" s="649"/>
      <c r="V101" s="649"/>
    </row>
    <row r="102" spans="1:242" s="342" customFormat="1" ht="22.5" customHeight="1">
      <c r="A102" s="270"/>
      <c r="B102" s="358"/>
      <c r="C102" s="952"/>
      <c r="D102" s="953"/>
      <c r="E102" s="953"/>
      <c r="F102" s="953"/>
      <c r="G102" s="953"/>
      <c r="H102" s="953"/>
      <c r="I102" s="953"/>
      <c r="J102" s="953"/>
      <c r="K102" s="953"/>
      <c r="L102" s="954"/>
      <c r="M102" s="647"/>
      <c r="N102" s="284"/>
      <c r="O102" s="985"/>
      <c r="P102" s="986"/>
      <c r="Q102" s="987" t="str">
        <f t="shared" si="1"/>
        <v/>
      </c>
      <c r="R102" s="988"/>
      <c r="S102" s="53"/>
      <c r="T102" s="503"/>
      <c r="U102" s="649"/>
      <c r="V102" s="649"/>
      <c r="IG102" s="21"/>
      <c r="IH102" s="21"/>
    </row>
    <row r="103" spans="1:242" s="342" customFormat="1" ht="22.5" customHeight="1">
      <c r="A103" s="270"/>
      <c r="B103" s="358"/>
      <c r="C103" s="952"/>
      <c r="D103" s="953"/>
      <c r="E103" s="953"/>
      <c r="F103" s="953"/>
      <c r="G103" s="953"/>
      <c r="H103" s="953"/>
      <c r="I103" s="953"/>
      <c r="J103" s="953"/>
      <c r="K103" s="953"/>
      <c r="L103" s="954"/>
      <c r="M103" s="647"/>
      <c r="N103" s="284"/>
      <c r="O103" s="985"/>
      <c r="P103" s="986"/>
      <c r="Q103" s="987" t="str">
        <f t="shared" si="1"/>
        <v/>
      </c>
      <c r="R103" s="988"/>
      <c r="S103" s="53"/>
      <c r="T103" s="503"/>
      <c r="U103" s="649"/>
      <c r="V103" s="649"/>
    </row>
    <row r="104" spans="1:242" s="342" customFormat="1" ht="22.5" customHeight="1">
      <c r="A104" s="270"/>
      <c r="B104" s="358"/>
      <c r="C104" s="952"/>
      <c r="D104" s="953"/>
      <c r="E104" s="953"/>
      <c r="F104" s="953"/>
      <c r="G104" s="953"/>
      <c r="H104" s="953"/>
      <c r="I104" s="953"/>
      <c r="J104" s="953"/>
      <c r="K104" s="953"/>
      <c r="L104" s="954"/>
      <c r="M104" s="647"/>
      <c r="N104" s="284"/>
      <c r="O104" s="985"/>
      <c r="P104" s="986"/>
      <c r="Q104" s="987" t="str">
        <f t="shared" si="1"/>
        <v/>
      </c>
      <c r="R104" s="988"/>
      <c r="S104" s="53"/>
      <c r="T104" s="503"/>
      <c r="U104" s="649"/>
      <c r="V104" s="649"/>
    </row>
    <row r="105" spans="1:242" s="342" customFormat="1" ht="22.5" customHeight="1">
      <c r="A105" s="270"/>
      <c r="B105" s="358"/>
      <c r="C105" s="952"/>
      <c r="D105" s="953"/>
      <c r="E105" s="953"/>
      <c r="F105" s="953"/>
      <c r="G105" s="953"/>
      <c r="H105" s="953"/>
      <c r="I105" s="953"/>
      <c r="J105" s="953"/>
      <c r="K105" s="953"/>
      <c r="L105" s="954"/>
      <c r="M105" s="647"/>
      <c r="N105" s="284"/>
      <c r="O105" s="985"/>
      <c r="P105" s="986"/>
      <c r="Q105" s="987" t="str">
        <f t="shared" si="1"/>
        <v/>
      </c>
      <c r="R105" s="988"/>
      <c r="S105" s="53"/>
      <c r="T105" s="503"/>
      <c r="U105" s="649"/>
      <c r="V105" s="649"/>
    </row>
    <row r="106" spans="1:242" s="342" customFormat="1" ht="22.5" customHeight="1">
      <c r="A106" s="270"/>
      <c r="B106" s="358"/>
      <c r="C106" s="952"/>
      <c r="D106" s="953"/>
      <c r="E106" s="953"/>
      <c r="F106" s="953"/>
      <c r="G106" s="953"/>
      <c r="H106" s="953"/>
      <c r="I106" s="953"/>
      <c r="J106" s="953"/>
      <c r="K106" s="953"/>
      <c r="L106" s="954"/>
      <c r="M106" s="647"/>
      <c r="N106" s="284"/>
      <c r="O106" s="985"/>
      <c r="P106" s="986"/>
      <c r="Q106" s="987" t="str">
        <f t="shared" si="1"/>
        <v/>
      </c>
      <c r="R106" s="988"/>
      <c r="S106" s="53"/>
      <c r="T106" s="503"/>
      <c r="U106" s="649"/>
      <c r="V106" s="649"/>
    </row>
    <row r="107" spans="1:242" s="342" customFormat="1" ht="22.5" customHeight="1">
      <c r="A107" s="270"/>
      <c r="B107" s="358"/>
      <c r="C107" s="952"/>
      <c r="D107" s="953"/>
      <c r="E107" s="953"/>
      <c r="F107" s="953"/>
      <c r="G107" s="953"/>
      <c r="H107" s="953"/>
      <c r="I107" s="953"/>
      <c r="J107" s="953"/>
      <c r="K107" s="953"/>
      <c r="L107" s="954"/>
      <c r="M107" s="647"/>
      <c r="N107" s="284"/>
      <c r="O107" s="985"/>
      <c r="P107" s="986"/>
      <c r="Q107" s="987" t="str">
        <f t="shared" si="1"/>
        <v/>
      </c>
      <c r="R107" s="988"/>
      <c r="S107" s="53"/>
      <c r="T107" s="503"/>
      <c r="U107" s="649"/>
      <c r="V107" s="649"/>
    </row>
    <row r="108" spans="1:242" s="342" customFormat="1" ht="22.5" customHeight="1">
      <c r="A108" s="270"/>
      <c r="B108" s="358"/>
      <c r="C108" s="952"/>
      <c r="D108" s="953"/>
      <c r="E108" s="953"/>
      <c r="F108" s="953"/>
      <c r="G108" s="953"/>
      <c r="H108" s="953"/>
      <c r="I108" s="953"/>
      <c r="J108" s="953"/>
      <c r="K108" s="953"/>
      <c r="L108" s="954"/>
      <c r="M108" s="647"/>
      <c r="N108" s="284"/>
      <c r="O108" s="985"/>
      <c r="P108" s="986"/>
      <c r="Q108" s="987" t="str">
        <f t="shared" si="1"/>
        <v/>
      </c>
      <c r="R108" s="988"/>
      <c r="S108" s="53"/>
      <c r="T108" s="503"/>
      <c r="U108" s="649"/>
      <c r="V108" s="649"/>
    </row>
    <row r="109" spans="1:242" customFormat="1" ht="22.5" customHeight="1">
      <c r="A109" s="270"/>
      <c r="B109" s="358"/>
      <c r="C109" s="952"/>
      <c r="D109" s="953"/>
      <c r="E109" s="953"/>
      <c r="F109" s="953"/>
      <c r="G109" s="953"/>
      <c r="H109" s="953"/>
      <c r="I109" s="953"/>
      <c r="J109" s="953"/>
      <c r="K109" s="953"/>
      <c r="L109" s="954"/>
      <c r="M109" s="647"/>
      <c r="N109" s="284"/>
      <c r="O109" s="985"/>
      <c r="P109" s="986"/>
      <c r="Q109" s="987" t="str">
        <f t="shared" si="1"/>
        <v/>
      </c>
      <c r="R109" s="988"/>
      <c r="S109" s="53"/>
      <c r="T109" s="503"/>
      <c r="U109" s="649"/>
      <c r="V109" s="649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49"/>
      <c r="V110" s="649"/>
    </row>
    <row r="111" spans="1:242" ht="24" customHeight="1">
      <c r="B111" s="989" t="s">
        <v>6</v>
      </c>
      <c r="C111" s="990"/>
      <c r="D111" s="990"/>
      <c r="E111" s="990"/>
      <c r="F111" s="990"/>
      <c r="G111" s="990"/>
      <c r="H111" s="990"/>
      <c r="I111" s="990"/>
      <c r="J111" s="990"/>
      <c r="K111" s="990"/>
      <c r="L111" s="990"/>
      <c r="M111" s="990"/>
      <c r="N111" s="990"/>
      <c r="O111" s="990"/>
      <c r="P111" s="990"/>
      <c r="Q111" s="990"/>
      <c r="R111" s="990"/>
      <c r="S111" s="991"/>
    </row>
    <row r="112" spans="1:242">
      <c r="B112" s="282" t="str">
        <f>B62</f>
        <v>FAPESP,  AGOSTO DE 2014</v>
      </c>
      <c r="Q112" s="999">
        <v>2</v>
      </c>
      <c r="R112" s="999"/>
      <c r="S112" s="999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11" t="s">
        <v>62</v>
      </c>
      <c r="C163" s="911"/>
      <c r="D163" s="911"/>
      <c r="E163" s="911"/>
      <c r="F163" s="911"/>
      <c r="G163" s="911"/>
      <c r="H163" s="911"/>
      <c r="I163" s="911"/>
      <c r="J163" s="911"/>
      <c r="K163" s="911"/>
      <c r="L163" s="911"/>
      <c r="M163" s="911"/>
      <c r="N163" s="911"/>
      <c r="O163" s="911"/>
      <c r="P163" s="911"/>
      <c r="Q163" s="911"/>
      <c r="R163" s="911"/>
      <c r="S163" s="911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11" t="s">
        <v>63</v>
      </c>
      <c r="C164" s="911"/>
      <c r="D164" s="911"/>
      <c r="E164" s="911"/>
      <c r="F164" s="911"/>
      <c r="G164" s="911"/>
      <c r="H164" s="911"/>
      <c r="I164" s="911"/>
      <c r="J164" s="911"/>
      <c r="K164" s="911"/>
      <c r="L164" s="911"/>
      <c r="M164" s="911"/>
      <c r="N164" s="911"/>
      <c r="O164" s="911"/>
      <c r="P164" s="911"/>
      <c r="Q164" s="911"/>
      <c r="R164" s="911"/>
      <c r="S164" s="911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14" t="s">
        <v>10</v>
      </c>
      <c r="C166" s="1015"/>
      <c r="D166" s="1015"/>
      <c r="E166" s="1015"/>
      <c r="F166" s="1015"/>
      <c r="G166" s="1015"/>
      <c r="H166" s="1015"/>
      <c r="I166" s="1015"/>
      <c r="J166" s="1015"/>
      <c r="K166" s="1015"/>
      <c r="L166" s="1015"/>
      <c r="M166" s="1015"/>
      <c r="N166" s="1015"/>
      <c r="O166" s="1015"/>
      <c r="P166" s="1015"/>
      <c r="Q166" s="1015"/>
      <c r="R166" s="1015"/>
      <c r="S166" s="1016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39"/>
      <c r="V180" s="63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49"/>
      <c r="V187" s="649"/>
      <c r="IG187" s="21"/>
      <c r="IH187" s="21"/>
    </row>
    <row r="188" spans="1:242" customFormat="1" ht="14.25">
      <c r="A188" s="262"/>
      <c r="B188" s="612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2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2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49"/>
      <c r="V188" s="649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49"/>
      <c r="V189" s="649"/>
    </row>
    <row r="190" spans="1:242" s="12" customFormat="1" ht="18" customHeight="1">
      <c r="A190" s="506"/>
      <c r="B190" s="888" t="s">
        <v>1</v>
      </c>
      <c r="C190" s="1002" t="s">
        <v>8</v>
      </c>
      <c r="D190" s="1003"/>
      <c r="E190" s="1003"/>
      <c r="F190" s="1003"/>
      <c r="G190" s="1003"/>
      <c r="H190" s="1003"/>
      <c r="I190" s="1003"/>
      <c r="J190" s="1003"/>
      <c r="K190" s="1003"/>
      <c r="L190" s="1004"/>
      <c r="M190" s="897" t="s">
        <v>80</v>
      </c>
      <c r="N190" s="898" t="s">
        <v>180</v>
      </c>
      <c r="O190" s="899"/>
      <c r="P190" s="900"/>
      <c r="Q190" s="898" t="s">
        <v>181</v>
      </c>
      <c r="R190" s="900"/>
      <c r="S190" s="1000" t="s">
        <v>2</v>
      </c>
      <c r="T190" s="506"/>
      <c r="U190" s="639"/>
      <c r="V190" s="639"/>
    </row>
    <row r="191" spans="1:242" s="12" customFormat="1" ht="18" customHeight="1">
      <c r="A191" s="506"/>
      <c r="B191" s="1008"/>
      <c r="C191" s="1005"/>
      <c r="D191" s="1006"/>
      <c r="E191" s="1006"/>
      <c r="F191" s="1006"/>
      <c r="G191" s="1006"/>
      <c r="H191" s="1006"/>
      <c r="I191" s="1006"/>
      <c r="J191" s="1006"/>
      <c r="K191" s="1006"/>
      <c r="L191" s="1007"/>
      <c r="M191" s="1009"/>
      <c r="N191" s="1010"/>
      <c r="O191" s="1011"/>
      <c r="P191" s="1012"/>
      <c r="Q191" s="1010"/>
      <c r="R191" s="1012"/>
      <c r="S191" s="1001"/>
      <c r="T191" s="506"/>
      <c r="U191" s="639"/>
      <c r="V191" s="639"/>
    </row>
    <row r="192" spans="1:242" s="12" customFormat="1" ht="18" customHeight="1">
      <c r="A192" s="506"/>
      <c r="B192" s="341">
        <v>1</v>
      </c>
      <c r="C192" s="992" t="s">
        <v>74</v>
      </c>
      <c r="D192" s="993"/>
      <c r="E192" s="993"/>
      <c r="F192" s="993"/>
      <c r="G192" s="993"/>
      <c r="H192" s="993"/>
      <c r="I192" s="993"/>
      <c r="J192" s="993"/>
      <c r="K192" s="993"/>
      <c r="L192" s="994"/>
      <c r="M192" s="158" t="s">
        <v>72</v>
      </c>
      <c r="N192" s="997">
        <v>10000</v>
      </c>
      <c r="O192" s="997"/>
      <c r="P192" s="998"/>
      <c r="Q192" s="995">
        <f t="shared" ref="Q192:Q197" si="2">N192*$K$188</f>
        <v>18348.7</v>
      </c>
      <c r="R192" s="996"/>
      <c r="S192" s="434"/>
      <c r="T192" s="506"/>
      <c r="U192" s="639"/>
      <c r="V192" s="639"/>
    </row>
    <row r="193" spans="1:22" s="12" customFormat="1" ht="18" customHeight="1">
      <c r="A193" s="506"/>
      <c r="B193" s="341" t="s">
        <v>18</v>
      </c>
      <c r="C193" s="992" t="s">
        <v>75</v>
      </c>
      <c r="D193" s="993"/>
      <c r="E193" s="993"/>
      <c r="F193" s="993"/>
      <c r="G193" s="993"/>
      <c r="H193" s="993"/>
      <c r="I193" s="993"/>
      <c r="J193" s="993"/>
      <c r="K193" s="993"/>
      <c r="L193" s="994"/>
      <c r="M193" s="158" t="s">
        <v>72</v>
      </c>
      <c r="N193" s="997">
        <f>N192-1234</f>
        <v>8766</v>
      </c>
      <c r="O193" s="997"/>
      <c r="P193" s="998"/>
      <c r="Q193" s="995">
        <f t="shared" si="2"/>
        <v>16084.47042</v>
      </c>
      <c r="R193" s="996"/>
      <c r="S193" s="434"/>
      <c r="T193" s="506"/>
      <c r="U193" s="639"/>
      <c r="V193" s="639"/>
    </row>
    <row r="194" spans="1:22" s="12" customFormat="1" ht="18" customHeight="1">
      <c r="A194" s="506"/>
      <c r="B194" s="341">
        <v>2</v>
      </c>
      <c r="C194" s="992" t="s">
        <v>76</v>
      </c>
      <c r="D194" s="993"/>
      <c r="E194" s="993"/>
      <c r="F194" s="993"/>
      <c r="G194" s="993"/>
      <c r="H194" s="993"/>
      <c r="I194" s="993"/>
      <c r="J194" s="993"/>
      <c r="K194" s="993"/>
      <c r="L194" s="994"/>
      <c r="M194" s="158" t="s">
        <v>35</v>
      </c>
      <c r="N194" s="997">
        <f>N193-1234</f>
        <v>7532</v>
      </c>
      <c r="O194" s="997"/>
      <c r="P194" s="998"/>
      <c r="Q194" s="995">
        <f t="shared" si="2"/>
        <v>13820.24084</v>
      </c>
      <c r="R194" s="996"/>
      <c r="S194" s="434"/>
      <c r="T194" s="506"/>
      <c r="U194" s="639"/>
      <c r="V194" s="639"/>
    </row>
    <row r="195" spans="1:22" s="12" customFormat="1" ht="18" customHeight="1">
      <c r="A195" s="506"/>
      <c r="B195" s="341" t="s">
        <v>77</v>
      </c>
      <c r="C195" s="992" t="s">
        <v>75</v>
      </c>
      <c r="D195" s="993"/>
      <c r="E195" s="993"/>
      <c r="F195" s="993"/>
      <c r="G195" s="993"/>
      <c r="H195" s="993"/>
      <c r="I195" s="993"/>
      <c r="J195" s="993"/>
      <c r="K195" s="993"/>
      <c r="L195" s="994"/>
      <c r="M195" s="158" t="s">
        <v>35</v>
      </c>
      <c r="N195" s="997">
        <f>N194-1234</f>
        <v>6298</v>
      </c>
      <c r="O195" s="997"/>
      <c r="P195" s="998"/>
      <c r="Q195" s="995">
        <f t="shared" si="2"/>
        <v>11556.011259999999</v>
      </c>
      <c r="R195" s="996"/>
      <c r="S195" s="434"/>
      <c r="T195" s="506"/>
      <c r="U195" s="639"/>
      <c r="V195" s="639"/>
    </row>
    <row r="196" spans="1:22" s="12" customFormat="1" ht="18" customHeight="1">
      <c r="A196" s="506"/>
      <c r="B196" s="341">
        <v>3</v>
      </c>
      <c r="C196" s="992" t="s">
        <v>78</v>
      </c>
      <c r="D196" s="993"/>
      <c r="E196" s="993"/>
      <c r="F196" s="993"/>
      <c r="G196" s="993"/>
      <c r="H196" s="993"/>
      <c r="I196" s="993"/>
      <c r="J196" s="993"/>
      <c r="K196" s="993"/>
      <c r="L196" s="994"/>
      <c r="M196" s="158" t="s">
        <v>73</v>
      </c>
      <c r="N196" s="997">
        <f>N195-1234</f>
        <v>5064</v>
      </c>
      <c r="O196" s="997"/>
      <c r="P196" s="998"/>
      <c r="Q196" s="995">
        <f t="shared" si="2"/>
        <v>9291.7816800000001</v>
      </c>
      <c r="R196" s="996"/>
      <c r="S196" s="434"/>
      <c r="T196" s="506"/>
      <c r="U196" s="639"/>
      <c r="V196" s="639"/>
    </row>
    <row r="197" spans="1:22" s="12" customFormat="1" ht="18" customHeight="1">
      <c r="A197" s="506"/>
      <c r="B197" s="341" t="s">
        <v>79</v>
      </c>
      <c r="C197" s="992" t="s">
        <v>75</v>
      </c>
      <c r="D197" s="993"/>
      <c r="E197" s="993"/>
      <c r="F197" s="993"/>
      <c r="G197" s="993"/>
      <c r="H197" s="993"/>
      <c r="I197" s="993"/>
      <c r="J197" s="993"/>
      <c r="K197" s="993"/>
      <c r="L197" s="994"/>
      <c r="M197" s="158" t="s">
        <v>73</v>
      </c>
      <c r="N197" s="997">
        <f>N196-1234</f>
        <v>3830</v>
      </c>
      <c r="O197" s="997"/>
      <c r="P197" s="998"/>
      <c r="Q197" s="995">
        <f t="shared" si="2"/>
        <v>7027.5520999999999</v>
      </c>
      <c r="R197" s="996"/>
      <c r="S197" s="434"/>
      <c r="T197" s="506"/>
      <c r="U197" s="639"/>
      <c r="V197" s="639"/>
    </row>
    <row r="198" spans="1:22">
      <c r="B198" s="919"/>
      <c r="C198" s="920"/>
      <c r="D198" s="920"/>
      <c r="E198" s="920"/>
      <c r="F198" s="920"/>
      <c r="G198" s="920"/>
      <c r="H198" s="920"/>
      <c r="I198" s="920"/>
      <c r="J198" s="920"/>
      <c r="K198" s="920"/>
      <c r="L198" s="920"/>
      <c r="M198" s="920"/>
      <c r="N198" s="920"/>
      <c r="O198" s="920"/>
      <c r="P198" s="1022"/>
      <c r="Q198" s="1020">
        <f>SUM(Q192:R197)</f>
        <v>76128.756300000008</v>
      </c>
      <c r="R198" s="1021"/>
      <c r="S198" s="53"/>
    </row>
    <row r="199" spans="1:22" ht="5.25" customHeight="1"/>
    <row r="200" spans="1:22" ht="20.25" customHeight="1">
      <c r="B200" s="989" t="s">
        <v>6</v>
      </c>
      <c r="C200" s="990"/>
      <c r="D200" s="990"/>
      <c r="E200" s="990"/>
      <c r="F200" s="990"/>
      <c r="G200" s="990"/>
      <c r="H200" s="990"/>
      <c r="I200" s="990"/>
      <c r="J200" s="990"/>
      <c r="K200" s="990"/>
      <c r="L200" s="990"/>
      <c r="M200" s="990"/>
      <c r="N200" s="990"/>
      <c r="O200" s="990"/>
      <c r="P200" s="990"/>
      <c r="Q200" s="990"/>
      <c r="R200" s="990"/>
      <c r="S200" s="991"/>
    </row>
    <row r="201" spans="1:22">
      <c r="B201" s="591" t="str">
        <f>B112</f>
        <v>FAPESP,  AGOSTO DE 2014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i2RRg0qaDP7MZtbfXsdOOOLziL4W7mY7hOM3zdzTCTBhR3m9xZSnKoYvS1A8FZ+DoYeiFbI2IWCcMuk6/NULaA==" saltValue="5jiN5nE7nBnip4gatNapWg==" spinCount="100000" sheet="1" objects="1" scenarios="1"/>
  <mergeCells count="269"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67" priority="60" stopIfTrue="1" operator="equal">
      <formula>0</formula>
    </cfRule>
  </conditionalFormatting>
  <conditionalFormatting sqref="B192:C197 I188 K188 C188 E188 P188 R188">
    <cfRule type="cellIs" dxfId="66" priority="61" stopIfTrue="1" operator="equal">
      <formula>0</formula>
    </cfRule>
  </conditionalFormatting>
  <conditionalFormatting sqref="P60:R60">
    <cfRule type="cellIs" dxfId="65" priority="59" stopIfTrue="1" operator="equal">
      <formula>"INDIQUE A MOEDA"</formula>
    </cfRule>
  </conditionalFormatting>
  <conditionalFormatting sqref="N66:N109 B22:B59 N22:N59 C30:L59 B40:L54 B66:C109 D66:L68 D70:L109">
    <cfRule type="cellIs" dxfId="64" priority="58" stopIfTrue="1" operator="equal">
      <formula>0</formula>
    </cfRule>
  </conditionalFormatting>
  <conditionalFormatting sqref="P16 R16 I16 K16 C16 E16 R14 P14 I14 K14 C14 E14">
    <cfRule type="cellIs" dxfId="63" priority="57" stopIfTrue="1" operator="equal">
      <formula>0</formula>
    </cfRule>
  </conditionalFormatting>
  <conditionalFormatting sqref="C22:L59 C66:C109 D66:L68 D70:L109">
    <cfRule type="cellIs" dxfId="62" priority="56" stopIfTrue="1" operator="equal">
      <formula>0</formula>
    </cfRule>
  </conditionalFormatting>
  <conditionalFormatting sqref="D18 Q22:R59 Q66:R109">
    <cfRule type="cellIs" dxfId="61" priority="40" stopIfTrue="1" operator="equal">
      <formula>""</formula>
    </cfRule>
  </conditionalFormatting>
  <conditionalFormatting sqref="O22:P59 O66:O109 P66:P68 P70:P109 M66:M109 D10 M22:M59 E8:R8">
    <cfRule type="cellIs" dxfId="60" priority="24" stopIfTrue="1" operator="equal">
      <formula>""</formula>
    </cfRule>
  </conditionalFormatting>
  <conditionalFormatting sqref="E8:M8 O8">
    <cfRule type="cellIs" dxfId="59" priority="19" stopIfTrue="1" operator="equal">
      <formula>""</formula>
    </cfRule>
  </conditionalFormatting>
  <conditionalFormatting sqref="D10:F10">
    <cfRule type="cellIs" dxfId="58" priority="18" stopIfTrue="1" operator="equal">
      <formula>""</formula>
    </cfRule>
  </conditionalFormatting>
  <conditionalFormatting sqref="E8:R8">
    <cfRule type="cellIs" dxfId="57" priority="2" stopIfTrue="1" operator="equal">
      <formula>""</formula>
    </cfRule>
  </conditionalFormatting>
  <conditionalFormatting sqref="D10">
    <cfRule type="cellIs" dxfId="56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>
      <selection activeCell="E34" sqref="E34:M34"/>
    </sheetView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836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837"/>
      <c r="F10" s="837"/>
      <c r="G10" s="837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1041" t="s">
        <v>145</v>
      </c>
      <c r="C12" s="1042"/>
      <c r="D12" s="838" t="str">
        <f>IF(SUM(O16:O58,O65:O109)=0,"",SUM(O16:O58,O65:O109))</f>
        <v/>
      </c>
      <c r="E12" s="838"/>
      <c r="F12" s="838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898" t="s">
        <v>1</v>
      </c>
      <c r="C14" s="1034"/>
      <c r="D14" s="897" t="s">
        <v>7</v>
      </c>
      <c r="E14" s="1037" t="s">
        <v>8</v>
      </c>
      <c r="F14" s="1038"/>
      <c r="G14" s="1038"/>
      <c r="H14" s="1038"/>
      <c r="I14" s="1038"/>
      <c r="J14" s="1038"/>
      <c r="K14" s="1038"/>
      <c r="L14" s="1038"/>
      <c r="M14" s="1038"/>
      <c r="N14" s="897" t="s">
        <v>3</v>
      </c>
      <c r="O14" s="1043" t="s">
        <v>4</v>
      </c>
      <c r="P14" s="897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1035"/>
      <c r="C15" s="1036"/>
      <c r="D15" s="1033"/>
      <c r="E15" s="1039"/>
      <c r="F15" s="1040"/>
      <c r="G15" s="1040"/>
      <c r="H15" s="1040"/>
      <c r="I15" s="1040"/>
      <c r="J15" s="1040"/>
      <c r="K15" s="1040"/>
      <c r="L15" s="1040"/>
      <c r="M15" s="1040"/>
      <c r="N15" s="1033"/>
      <c r="O15" s="1044"/>
      <c r="P15" s="1033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1023"/>
      <c r="C16" s="1024"/>
      <c r="D16" s="102"/>
      <c r="E16" s="1025"/>
      <c r="F16" s="1026"/>
      <c r="G16" s="1026"/>
      <c r="H16" s="1026"/>
      <c r="I16" s="1026"/>
      <c r="J16" s="1026"/>
      <c r="K16" s="1026"/>
      <c r="L16" s="1026"/>
      <c r="M16" s="1026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1023"/>
      <c r="C17" s="1024"/>
      <c r="D17" s="102"/>
      <c r="E17" s="1025"/>
      <c r="F17" s="1026"/>
      <c r="G17" s="1026"/>
      <c r="H17" s="1026"/>
      <c r="I17" s="1026"/>
      <c r="J17" s="1026"/>
      <c r="K17" s="1026"/>
      <c r="L17" s="1026"/>
      <c r="M17" s="1026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1023"/>
      <c r="C18" s="1024"/>
      <c r="D18" s="102"/>
      <c r="E18" s="1025"/>
      <c r="F18" s="1026"/>
      <c r="G18" s="1026"/>
      <c r="H18" s="1026"/>
      <c r="I18" s="1026"/>
      <c r="J18" s="1026"/>
      <c r="K18" s="1026"/>
      <c r="L18" s="1026"/>
      <c r="M18" s="1026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1023"/>
      <c r="C19" s="1024"/>
      <c r="D19" s="102"/>
      <c r="E19" s="1025"/>
      <c r="F19" s="1026"/>
      <c r="G19" s="1026"/>
      <c r="H19" s="1026"/>
      <c r="I19" s="1026"/>
      <c r="J19" s="1026"/>
      <c r="K19" s="1026"/>
      <c r="L19" s="1026"/>
      <c r="M19" s="1026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1023"/>
      <c r="C20" s="1024"/>
      <c r="D20" s="102"/>
      <c r="E20" s="1025"/>
      <c r="F20" s="1026"/>
      <c r="G20" s="1026"/>
      <c r="H20" s="1026"/>
      <c r="I20" s="1026"/>
      <c r="J20" s="1026"/>
      <c r="K20" s="1026"/>
      <c r="L20" s="1026"/>
      <c r="M20" s="1026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1023"/>
      <c r="C21" s="1024"/>
      <c r="D21" s="102"/>
      <c r="E21" s="1025"/>
      <c r="F21" s="1026"/>
      <c r="G21" s="1026"/>
      <c r="H21" s="1026"/>
      <c r="I21" s="1026"/>
      <c r="J21" s="1026"/>
      <c r="K21" s="1026"/>
      <c r="L21" s="1026"/>
      <c r="M21" s="1026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1023"/>
      <c r="C22" s="1024"/>
      <c r="D22" s="102"/>
      <c r="E22" s="1025"/>
      <c r="F22" s="1026"/>
      <c r="G22" s="1026"/>
      <c r="H22" s="1026"/>
      <c r="I22" s="1026"/>
      <c r="J22" s="1026"/>
      <c r="K22" s="1026"/>
      <c r="L22" s="1026"/>
      <c r="M22" s="1026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1023"/>
      <c r="C23" s="1024"/>
      <c r="D23" s="102"/>
      <c r="E23" s="1025"/>
      <c r="F23" s="1026"/>
      <c r="G23" s="1026"/>
      <c r="H23" s="1026"/>
      <c r="I23" s="1026"/>
      <c r="J23" s="1026"/>
      <c r="K23" s="1026"/>
      <c r="L23" s="1026"/>
      <c r="M23" s="1026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1023"/>
      <c r="C24" s="1024"/>
      <c r="D24" s="102"/>
      <c r="E24" s="1025"/>
      <c r="F24" s="1026"/>
      <c r="G24" s="1026"/>
      <c r="H24" s="1026"/>
      <c r="I24" s="1026"/>
      <c r="J24" s="1026"/>
      <c r="K24" s="1026"/>
      <c r="L24" s="1026"/>
      <c r="M24" s="1026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1023"/>
      <c r="C25" s="1024"/>
      <c r="D25" s="102"/>
      <c r="E25" s="1025"/>
      <c r="F25" s="1026"/>
      <c r="G25" s="1026"/>
      <c r="H25" s="1026"/>
      <c r="I25" s="1026"/>
      <c r="J25" s="1026"/>
      <c r="K25" s="1026"/>
      <c r="L25" s="1026"/>
      <c r="M25" s="1026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1023"/>
      <c r="C26" s="1024"/>
      <c r="D26" s="102"/>
      <c r="E26" s="1025"/>
      <c r="F26" s="1026"/>
      <c r="G26" s="1026"/>
      <c r="H26" s="1026"/>
      <c r="I26" s="1026"/>
      <c r="J26" s="1026"/>
      <c r="K26" s="1026"/>
      <c r="L26" s="1026"/>
      <c r="M26" s="1026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1023"/>
      <c r="C27" s="1024"/>
      <c r="D27" s="102"/>
      <c r="E27" s="1025"/>
      <c r="F27" s="1026"/>
      <c r="G27" s="1026"/>
      <c r="H27" s="1026"/>
      <c r="I27" s="1026"/>
      <c r="J27" s="1026"/>
      <c r="K27" s="1026"/>
      <c r="L27" s="1026"/>
      <c r="M27" s="1026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1023"/>
      <c r="C28" s="1024"/>
      <c r="D28" s="102"/>
      <c r="E28" s="1025"/>
      <c r="F28" s="1026"/>
      <c r="G28" s="1026"/>
      <c r="H28" s="1026"/>
      <c r="I28" s="1026"/>
      <c r="J28" s="1026"/>
      <c r="K28" s="1026"/>
      <c r="L28" s="1026"/>
      <c r="M28" s="1026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1023"/>
      <c r="C29" s="1024"/>
      <c r="D29" s="102"/>
      <c r="E29" s="1025"/>
      <c r="F29" s="1026"/>
      <c r="G29" s="1026"/>
      <c r="H29" s="1026"/>
      <c r="I29" s="1026"/>
      <c r="J29" s="1026"/>
      <c r="K29" s="1026"/>
      <c r="L29" s="1026"/>
      <c r="M29" s="1026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1023"/>
      <c r="C30" s="1024"/>
      <c r="D30" s="102"/>
      <c r="E30" s="1025"/>
      <c r="F30" s="1026"/>
      <c r="G30" s="1026"/>
      <c r="H30" s="1026"/>
      <c r="I30" s="1026"/>
      <c r="J30" s="1026"/>
      <c r="K30" s="1026"/>
      <c r="L30" s="1026"/>
      <c r="M30" s="1026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1023"/>
      <c r="C31" s="1024"/>
      <c r="D31" s="102"/>
      <c r="E31" s="1025"/>
      <c r="F31" s="1026"/>
      <c r="G31" s="1026"/>
      <c r="H31" s="1026"/>
      <c r="I31" s="1026"/>
      <c r="J31" s="1026"/>
      <c r="K31" s="1026"/>
      <c r="L31" s="1026"/>
      <c r="M31" s="1026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1023"/>
      <c r="C32" s="1024"/>
      <c r="D32" s="102"/>
      <c r="E32" s="1025"/>
      <c r="F32" s="1026"/>
      <c r="G32" s="1026"/>
      <c r="H32" s="1026"/>
      <c r="I32" s="1026"/>
      <c r="J32" s="1026"/>
      <c r="K32" s="1026"/>
      <c r="L32" s="1026"/>
      <c r="M32" s="1026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1023"/>
      <c r="C33" s="1024"/>
      <c r="D33" s="102"/>
      <c r="E33" s="1025"/>
      <c r="F33" s="1026"/>
      <c r="G33" s="1026"/>
      <c r="H33" s="1026"/>
      <c r="I33" s="1026"/>
      <c r="J33" s="1026"/>
      <c r="K33" s="1026"/>
      <c r="L33" s="1026"/>
      <c r="M33" s="1026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1023"/>
      <c r="C34" s="1024"/>
      <c r="D34" s="102"/>
      <c r="E34" s="1025"/>
      <c r="F34" s="1026"/>
      <c r="G34" s="1026"/>
      <c r="H34" s="1026"/>
      <c r="I34" s="1026"/>
      <c r="J34" s="1026"/>
      <c r="K34" s="1026"/>
      <c r="L34" s="1026"/>
      <c r="M34" s="1026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1023"/>
      <c r="C35" s="1024"/>
      <c r="D35" s="102"/>
      <c r="E35" s="1025"/>
      <c r="F35" s="1026"/>
      <c r="G35" s="1026"/>
      <c r="H35" s="1026"/>
      <c r="I35" s="1026"/>
      <c r="J35" s="1026"/>
      <c r="K35" s="1026"/>
      <c r="L35" s="1026"/>
      <c r="M35" s="1026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1023"/>
      <c r="C36" s="1024"/>
      <c r="D36" s="102"/>
      <c r="E36" s="1025"/>
      <c r="F36" s="1026"/>
      <c r="G36" s="1026"/>
      <c r="H36" s="1026"/>
      <c r="I36" s="1026"/>
      <c r="J36" s="1026"/>
      <c r="K36" s="1026"/>
      <c r="L36" s="1026"/>
      <c r="M36" s="1026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1023"/>
      <c r="C37" s="1024"/>
      <c r="D37" s="102"/>
      <c r="E37" s="1025"/>
      <c r="F37" s="1026"/>
      <c r="G37" s="1026"/>
      <c r="H37" s="1026"/>
      <c r="I37" s="1026"/>
      <c r="J37" s="1026"/>
      <c r="K37" s="1026"/>
      <c r="L37" s="1026"/>
      <c r="M37" s="1026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1023"/>
      <c r="C38" s="1024"/>
      <c r="D38" s="102"/>
      <c r="E38" s="1025"/>
      <c r="F38" s="1026"/>
      <c r="G38" s="1026"/>
      <c r="H38" s="1026"/>
      <c r="I38" s="1026"/>
      <c r="J38" s="1026"/>
      <c r="K38" s="1026"/>
      <c r="L38" s="1026"/>
      <c r="M38" s="1026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1023"/>
      <c r="C39" s="1024"/>
      <c r="D39" s="102"/>
      <c r="E39" s="1025"/>
      <c r="F39" s="1026"/>
      <c r="G39" s="1026"/>
      <c r="H39" s="1026"/>
      <c r="I39" s="1026"/>
      <c r="J39" s="1026"/>
      <c r="K39" s="1026"/>
      <c r="L39" s="1026"/>
      <c r="M39" s="1026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1023"/>
      <c r="C40" s="1024"/>
      <c r="D40" s="102"/>
      <c r="E40" s="1025"/>
      <c r="F40" s="1026"/>
      <c r="G40" s="1026"/>
      <c r="H40" s="1026"/>
      <c r="I40" s="1026"/>
      <c r="J40" s="1026"/>
      <c r="K40" s="1026"/>
      <c r="L40" s="1026"/>
      <c r="M40" s="1026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1023"/>
      <c r="C41" s="1024"/>
      <c r="D41" s="102"/>
      <c r="E41" s="1025"/>
      <c r="F41" s="1026"/>
      <c r="G41" s="1026"/>
      <c r="H41" s="1026"/>
      <c r="I41" s="1026"/>
      <c r="J41" s="1026"/>
      <c r="K41" s="1026"/>
      <c r="L41" s="1026"/>
      <c r="M41" s="1026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1023"/>
      <c r="C42" s="1024"/>
      <c r="D42" s="102"/>
      <c r="E42" s="1025"/>
      <c r="F42" s="1026"/>
      <c r="G42" s="1026"/>
      <c r="H42" s="1026"/>
      <c r="I42" s="1026"/>
      <c r="J42" s="1026"/>
      <c r="K42" s="1026"/>
      <c r="L42" s="1026"/>
      <c r="M42" s="1026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1023"/>
      <c r="C43" s="1024"/>
      <c r="D43" s="102"/>
      <c r="E43" s="1025"/>
      <c r="F43" s="1026"/>
      <c r="G43" s="1026"/>
      <c r="H43" s="1026"/>
      <c r="I43" s="1026"/>
      <c r="J43" s="1026"/>
      <c r="K43" s="1026"/>
      <c r="L43" s="1026"/>
      <c r="M43" s="1026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1023"/>
      <c r="C44" s="1024"/>
      <c r="D44" s="102"/>
      <c r="E44" s="1025"/>
      <c r="F44" s="1026"/>
      <c r="G44" s="1026"/>
      <c r="H44" s="1026"/>
      <c r="I44" s="1026"/>
      <c r="J44" s="1026"/>
      <c r="K44" s="1026"/>
      <c r="L44" s="1026"/>
      <c r="M44" s="1026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1023"/>
      <c r="C45" s="1024"/>
      <c r="D45" s="102"/>
      <c r="E45" s="1025"/>
      <c r="F45" s="1026"/>
      <c r="G45" s="1026"/>
      <c r="H45" s="1026"/>
      <c r="I45" s="1026"/>
      <c r="J45" s="1026"/>
      <c r="K45" s="1026"/>
      <c r="L45" s="1026"/>
      <c r="M45" s="1026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1023"/>
      <c r="C46" s="1024"/>
      <c r="D46" s="102"/>
      <c r="E46" s="1025"/>
      <c r="F46" s="1026"/>
      <c r="G46" s="1026"/>
      <c r="H46" s="1026"/>
      <c r="I46" s="1026"/>
      <c r="J46" s="1026"/>
      <c r="K46" s="1026"/>
      <c r="L46" s="1026"/>
      <c r="M46" s="1026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1023"/>
      <c r="C47" s="1024"/>
      <c r="D47" s="102"/>
      <c r="E47" s="1025"/>
      <c r="F47" s="1026"/>
      <c r="G47" s="1026"/>
      <c r="H47" s="1026"/>
      <c r="I47" s="1026"/>
      <c r="J47" s="1026"/>
      <c r="K47" s="1026"/>
      <c r="L47" s="1026"/>
      <c r="M47" s="1026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1023"/>
      <c r="C48" s="1024"/>
      <c r="D48" s="102"/>
      <c r="E48" s="1025"/>
      <c r="F48" s="1026"/>
      <c r="G48" s="1026"/>
      <c r="H48" s="1026"/>
      <c r="I48" s="1026"/>
      <c r="J48" s="1026"/>
      <c r="K48" s="1026"/>
      <c r="L48" s="1026"/>
      <c r="M48" s="1026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1023"/>
      <c r="C49" s="1024"/>
      <c r="D49" s="102"/>
      <c r="E49" s="1025"/>
      <c r="F49" s="1026"/>
      <c r="G49" s="1026"/>
      <c r="H49" s="1026"/>
      <c r="I49" s="1026"/>
      <c r="J49" s="1026"/>
      <c r="K49" s="1026"/>
      <c r="L49" s="1026"/>
      <c r="M49" s="1026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1023"/>
      <c r="C50" s="1024"/>
      <c r="D50" s="102"/>
      <c r="E50" s="1025"/>
      <c r="F50" s="1026"/>
      <c r="G50" s="1026"/>
      <c r="H50" s="1026"/>
      <c r="I50" s="1026"/>
      <c r="J50" s="1026"/>
      <c r="K50" s="1026"/>
      <c r="L50" s="1026"/>
      <c r="M50" s="1026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1023"/>
      <c r="C51" s="1024"/>
      <c r="D51" s="102"/>
      <c r="E51" s="1025"/>
      <c r="F51" s="1026"/>
      <c r="G51" s="1026"/>
      <c r="H51" s="1026"/>
      <c r="I51" s="1026"/>
      <c r="J51" s="1026"/>
      <c r="K51" s="1026"/>
      <c r="L51" s="1026"/>
      <c r="M51" s="1026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1023"/>
      <c r="C52" s="1024"/>
      <c r="D52" s="102"/>
      <c r="E52" s="1025"/>
      <c r="F52" s="1026"/>
      <c r="G52" s="1026"/>
      <c r="H52" s="1026"/>
      <c r="I52" s="1026"/>
      <c r="J52" s="1026"/>
      <c r="K52" s="1026"/>
      <c r="L52" s="1026"/>
      <c r="M52" s="1026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1023"/>
      <c r="C53" s="1024"/>
      <c r="D53" s="102"/>
      <c r="E53" s="1025"/>
      <c r="F53" s="1026"/>
      <c r="G53" s="1026"/>
      <c r="H53" s="1026"/>
      <c r="I53" s="1026"/>
      <c r="J53" s="1026"/>
      <c r="K53" s="1026"/>
      <c r="L53" s="1026"/>
      <c r="M53" s="1026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1023"/>
      <c r="C54" s="1024"/>
      <c r="D54" s="102"/>
      <c r="E54" s="1025"/>
      <c r="F54" s="1026"/>
      <c r="G54" s="1026"/>
      <c r="H54" s="1026"/>
      <c r="I54" s="1026"/>
      <c r="J54" s="1026"/>
      <c r="K54" s="1026"/>
      <c r="L54" s="1026"/>
      <c r="M54" s="1026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1023"/>
      <c r="C55" s="1024"/>
      <c r="D55" s="102"/>
      <c r="E55" s="1025"/>
      <c r="F55" s="1026"/>
      <c r="G55" s="1026"/>
      <c r="H55" s="1026"/>
      <c r="I55" s="1026"/>
      <c r="J55" s="1026"/>
      <c r="K55" s="1026"/>
      <c r="L55" s="1026"/>
      <c r="M55" s="1026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1023"/>
      <c r="C56" s="1024"/>
      <c r="D56" s="102"/>
      <c r="E56" s="1025"/>
      <c r="F56" s="1026"/>
      <c r="G56" s="1026"/>
      <c r="H56" s="1026"/>
      <c r="I56" s="1026"/>
      <c r="J56" s="1026"/>
      <c r="K56" s="1026"/>
      <c r="L56" s="1026"/>
      <c r="M56" s="1026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1023"/>
      <c r="C57" s="1024"/>
      <c r="D57" s="102"/>
      <c r="E57" s="1025"/>
      <c r="F57" s="1026"/>
      <c r="G57" s="1026"/>
      <c r="H57" s="1026"/>
      <c r="I57" s="1026"/>
      <c r="J57" s="1026"/>
      <c r="K57" s="1026"/>
      <c r="L57" s="1026"/>
      <c r="M57" s="1026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1023"/>
      <c r="C58" s="1024"/>
      <c r="D58" s="102"/>
      <c r="E58" s="1025"/>
      <c r="F58" s="1026"/>
      <c r="G58" s="1026"/>
      <c r="H58" s="1026"/>
      <c r="I58" s="1026"/>
      <c r="J58" s="1026"/>
      <c r="K58" s="1026"/>
      <c r="L58" s="1026"/>
      <c r="M58" s="1026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 AGOSTO DE 2014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999">
        <v>1</v>
      </c>
      <c r="P61" s="999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898" t="s">
        <v>16</v>
      </c>
      <c r="C63" s="1034"/>
      <c r="D63" s="897" t="s">
        <v>83</v>
      </c>
      <c r="E63" s="1037" t="s">
        <v>8</v>
      </c>
      <c r="F63" s="1038"/>
      <c r="G63" s="1038"/>
      <c r="H63" s="1038"/>
      <c r="I63" s="1038"/>
      <c r="J63" s="1038"/>
      <c r="K63" s="1038"/>
      <c r="L63" s="1038"/>
      <c r="M63" s="1038"/>
      <c r="N63" s="897" t="s">
        <v>3</v>
      </c>
      <c r="O63" s="1043" t="s">
        <v>4</v>
      </c>
      <c r="P63" s="897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1035"/>
      <c r="C64" s="1036"/>
      <c r="D64" s="1033"/>
      <c r="E64" s="1039"/>
      <c r="F64" s="1040"/>
      <c r="G64" s="1040"/>
      <c r="H64" s="1040"/>
      <c r="I64" s="1040"/>
      <c r="J64" s="1040"/>
      <c r="K64" s="1040"/>
      <c r="L64" s="1040"/>
      <c r="M64" s="1040"/>
      <c r="N64" s="1033"/>
      <c r="O64" s="1044"/>
      <c r="P64" s="1033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1023"/>
      <c r="C65" s="1024"/>
      <c r="D65" s="102"/>
      <c r="E65" s="1025"/>
      <c r="F65" s="1026"/>
      <c r="G65" s="1026"/>
      <c r="H65" s="1026"/>
      <c r="I65" s="1026"/>
      <c r="J65" s="1026"/>
      <c r="K65" s="1026"/>
      <c r="L65" s="1026"/>
      <c r="M65" s="1026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1023"/>
      <c r="C66" s="1024"/>
      <c r="D66" s="102"/>
      <c r="E66" s="1025"/>
      <c r="F66" s="1026"/>
      <c r="G66" s="1026"/>
      <c r="H66" s="1026"/>
      <c r="I66" s="1026"/>
      <c r="J66" s="1026"/>
      <c r="K66" s="1026"/>
      <c r="L66" s="1026"/>
      <c r="M66" s="1026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1023"/>
      <c r="C67" s="1024"/>
      <c r="D67" s="102"/>
      <c r="E67" s="1025"/>
      <c r="F67" s="1026"/>
      <c r="G67" s="1026"/>
      <c r="H67" s="1026"/>
      <c r="I67" s="1026"/>
      <c r="J67" s="1026"/>
      <c r="K67" s="1026"/>
      <c r="L67" s="1026"/>
      <c r="M67" s="1026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1023"/>
      <c r="C68" s="1024"/>
      <c r="D68" s="102"/>
      <c r="E68" s="1025"/>
      <c r="F68" s="1026"/>
      <c r="G68" s="1026"/>
      <c r="H68" s="1026"/>
      <c r="I68" s="1026"/>
      <c r="J68" s="1026"/>
      <c r="K68" s="1026"/>
      <c r="L68" s="1026"/>
      <c r="M68" s="1026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1023"/>
      <c r="C69" s="1024"/>
      <c r="D69" s="102"/>
      <c r="E69" s="1025"/>
      <c r="F69" s="1026"/>
      <c r="G69" s="1026"/>
      <c r="H69" s="1026"/>
      <c r="I69" s="1026"/>
      <c r="J69" s="1026"/>
      <c r="K69" s="1026"/>
      <c r="L69" s="1026"/>
      <c r="M69" s="1026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1023"/>
      <c r="C70" s="1024"/>
      <c r="D70" s="102"/>
      <c r="E70" s="1025"/>
      <c r="F70" s="1026"/>
      <c r="G70" s="1026"/>
      <c r="H70" s="1026"/>
      <c r="I70" s="1026"/>
      <c r="J70" s="1026"/>
      <c r="K70" s="1026"/>
      <c r="L70" s="1026"/>
      <c r="M70" s="1026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1023"/>
      <c r="C71" s="1024"/>
      <c r="D71" s="102"/>
      <c r="E71" s="1025"/>
      <c r="F71" s="1026"/>
      <c r="G71" s="1026"/>
      <c r="H71" s="1026"/>
      <c r="I71" s="1026"/>
      <c r="J71" s="1026"/>
      <c r="K71" s="1026"/>
      <c r="L71" s="1026"/>
      <c r="M71" s="1026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1023"/>
      <c r="C72" s="1024"/>
      <c r="D72" s="102"/>
      <c r="E72" s="1025"/>
      <c r="F72" s="1026"/>
      <c r="G72" s="1026"/>
      <c r="H72" s="1026"/>
      <c r="I72" s="1026"/>
      <c r="J72" s="1026"/>
      <c r="K72" s="1026"/>
      <c r="L72" s="1026"/>
      <c r="M72" s="1026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1023"/>
      <c r="C73" s="1024"/>
      <c r="D73" s="102"/>
      <c r="E73" s="1025"/>
      <c r="F73" s="1026"/>
      <c r="G73" s="1026"/>
      <c r="H73" s="1026"/>
      <c r="I73" s="1026"/>
      <c r="J73" s="1026"/>
      <c r="K73" s="1026"/>
      <c r="L73" s="1026"/>
      <c r="M73" s="1026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1023"/>
      <c r="C74" s="1024"/>
      <c r="D74" s="102"/>
      <c r="E74" s="1025"/>
      <c r="F74" s="1026"/>
      <c r="G74" s="1026"/>
      <c r="H74" s="1026"/>
      <c r="I74" s="1026"/>
      <c r="J74" s="1026"/>
      <c r="K74" s="1026"/>
      <c r="L74" s="1026"/>
      <c r="M74" s="1026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1023"/>
      <c r="C75" s="1024"/>
      <c r="D75" s="102"/>
      <c r="E75" s="1025"/>
      <c r="F75" s="1026"/>
      <c r="G75" s="1026"/>
      <c r="H75" s="1026"/>
      <c r="I75" s="1026"/>
      <c r="J75" s="1026"/>
      <c r="K75" s="1026"/>
      <c r="L75" s="1026"/>
      <c r="M75" s="1026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1023"/>
      <c r="C76" s="1024"/>
      <c r="D76" s="102"/>
      <c r="E76" s="1025"/>
      <c r="F76" s="1026"/>
      <c r="G76" s="1026"/>
      <c r="H76" s="1026"/>
      <c r="I76" s="1026"/>
      <c r="J76" s="1026"/>
      <c r="K76" s="1026"/>
      <c r="L76" s="1026"/>
      <c r="M76" s="1026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1023"/>
      <c r="C77" s="1024"/>
      <c r="D77" s="102"/>
      <c r="E77" s="1025"/>
      <c r="F77" s="1026"/>
      <c r="G77" s="1026"/>
      <c r="H77" s="1026"/>
      <c r="I77" s="1026"/>
      <c r="J77" s="1026"/>
      <c r="K77" s="1026"/>
      <c r="L77" s="1026"/>
      <c r="M77" s="1026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1023"/>
      <c r="C78" s="1024"/>
      <c r="D78" s="102"/>
      <c r="E78" s="1025"/>
      <c r="F78" s="1026"/>
      <c r="G78" s="1026"/>
      <c r="H78" s="1026"/>
      <c r="I78" s="1026"/>
      <c r="J78" s="1026"/>
      <c r="K78" s="1026"/>
      <c r="L78" s="1026"/>
      <c r="M78" s="1026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1023"/>
      <c r="C79" s="1024"/>
      <c r="D79" s="102"/>
      <c r="E79" s="1025"/>
      <c r="F79" s="1026"/>
      <c r="G79" s="1026"/>
      <c r="H79" s="1026"/>
      <c r="I79" s="1026"/>
      <c r="J79" s="1026"/>
      <c r="K79" s="1026"/>
      <c r="L79" s="1026"/>
      <c r="M79" s="1026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1023"/>
      <c r="C80" s="1024"/>
      <c r="D80" s="102"/>
      <c r="E80" s="1025"/>
      <c r="F80" s="1026"/>
      <c r="G80" s="1026"/>
      <c r="H80" s="1026"/>
      <c r="I80" s="1026"/>
      <c r="J80" s="1026"/>
      <c r="K80" s="1026"/>
      <c r="L80" s="1026"/>
      <c r="M80" s="1026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1023"/>
      <c r="C81" s="1024"/>
      <c r="D81" s="102"/>
      <c r="E81" s="1025"/>
      <c r="F81" s="1026"/>
      <c r="G81" s="1026"/>
      <c r="H81" s="1026"/>
      <c r="I81" s="1026"/>
      <c r="J81" s="1026"/>
      <c r="K81" s="1026"/>
      <c r="L81" s="1026"/>
      <c r="M81" s="1026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1023"/>
      <c r="C82" s="1024"/>
      <c r="D82" s="102"/>
      <c r="E82" s="1025"/>
      <c r="F82" s="1026"/>
      <c r="G82" s="1026"/>
      <c r="H82" s="1026"/>
      <c r="I82" s="1026"/>
      <c r="J82" s="1026"/>
      <c r="K82" s="1026"/>
      <c r="L82" s="1026"/>
      <c r="M82" s="1026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1023"/>
      <c r="C83" s="1024"/>
      <c r="D83" s="102"/>
      <c r="E83" s="1025"/>
      <c r="F83" s="1026"/>
      <c r="G83" s="1026"/>
      <c r="H83" s="1026"/>
      <c r="I83" s="1026"/>
      <c r="J83" s="1026"/>
      <c r="K83" s="1026"/>
      <c r="L83" s="1026"/>
      <c r="M83" s="1026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1023"/>
      <c r="C84" s="1024"/>
      <c r="D84" s="102"/>
      <c r="E84" s="1025"/>
      <c r="F84" s="1026"/>
      <c r="G84" s="1026"/>
      <c r="H84" s="1026"/>
      <c r="I84" s="1026"/>
      <c r="J84" s="1026"/>
      <c r="K84" s="1026"/>
      <c r="L84" s="1026"/>
      <c r="M84" s="1026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1023"/>
      <c r="C85" s="1024"/>
      <c r="D85" s="102"/>
      <c r="E85" s="1025"/>
      <c r="F85" s="1026"/>
      <c r="G85" s="1026"/>
      <c r="H85" s="1026"/>
      <c r="I85" s="1026"/>
      <c r="J85" s="1026"/>
      <c r="K85" s="1026"/>
      <c r="L85" s="1026"/>
      <c r="M85" s="1026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1023"/>
      <c r="C86" s="1024"/>
      <c r="D86" s="102"/>
      <c r="E86" s="1025"/>
      <c r="F86" s="1026"/>
      <c r="G86" s="1026"/>
      <c r="H86" s="1026"/>
      <c r="I86" s="1026"/>
      <c r="J86" s="1026"/>
      <c r="K86" s="1026"/>
      <c r="L86" s="1026"/>
      <c r="M86" s="1026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1023"/>
      <c r="C87" s="1024"/>
      <c r="D87" s="102"/>
      <c r="E87" s="1025"/>
      <c r="F87" s="1026"/>
      <c r="G87" s="1026"/>
      <c r="H87" s="1026"/>
      <c r="I87" s="1026"/>
      <c r="J87" s="1026"/>
      <c r="K87" s="1026"/>
      <c r="L87" s="1026"/>
      <c r="M87" s="1026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1023"/>
      <c r="C88" s="1024"/>
      <c r="D88" s="102"/>
      <c r="E88" s="1025"/>
      <c r="F88" s="1026"/>
      <c r="G88" s="1026"/>
      <c r="H88" s="1026"/>
      <c r="I88" s="1026"/>
      <c r="J88" s="1026"/>
      <c r="K88" s="1026"/>
      <c r="L88" s="1026"/>
      <c r="M88" s="1026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1023"/>
      <c r="C89" s="1024"/>
      <c r="D89" s="102"/>
      <c r="E89" s="1025"/>
      <c r="F89" s="1026"/>
      <c r="G89" s="1026"/>
      <c r="H89" s="1026"/>
      <c r="I89" s="1026"/>
      <c r="J89" s="1026"/>
      <c r="K89" s="1026"/>
      <c r="L89" s="1026"/>
      <c r="M89" s="1026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1023"/>
      <c r="C90" s="1024"/>
      <c r="D90" s="102"/>
      <c r="E90" s="1025"/>
      <c r="F90" s="1026"/>
      <c r="G90" s="1026"/>
      <c r="H90" s="1026"/>
      <c r="I90" s="1026"/>
      <c r="J90" s="1026"/>
      <c r="K90" s="1026"/>
      <c r="L90" s="1026"/>
      <c r="M90" s="1026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1023"/>
      <c r="C91" s="1024"/>
      <c r="D91" s="102"/>
      <c r="E91" s="1025"/>
      <c r="F91" s="1026"/>
      <c r="G91" s="1026"/>
      <c r="H91" s="1026"/>
      <c r="I91" s="1026"/>
      <c r="J91" s="1026"/>
      <c r="K91" s="1026"/>
      <c r="L91" s="1026"/>
      <c r="M91" s="1026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1023"/>
      <c r="C92" s="1024"/>
      <c r="D92" s="102"/>
      <c r="E92" s="1025"/>
      <c r="F92" s="1026"/>
      <c r="G92" s="1026"/>
      <c r="H92" s="1026"/>
      <c r="I92" s="1026"/>
      <c r="J92" s="1026"/>
      <c r="K92" s="1026"/>
      <c r="L92" s="1026"/>
      <c r="M92" s="1026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1023"/>
      <c r="C93" s="1024"/>
      <c r="D93" s="102"/>
      <c r="E93" s="1025"/>
      <c r="F93" s="1026"/>
      <c r="G93" s="1026"/>
      <c r="H93" s="1026"/>
      <c r="I93" s="1026"/>
      <c r="J93" s="1026"/>
      <c r="K93" s="1026"/>
      <c r="L93" s="1026"/>
      <c r="M93" s="1026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1023"/>
      <c r="C94" s="1024"/>
      <c r="D94" s="102"/>
      <c r="E94" s="1025"/>
      <c r="F94" s="1026"/>
      <c r="G94" s="1026"/>
      <c r="H94" s="1026"/>
      <c r="I94" s="1026"/>
      <c r="J94" s="1026"/>
      <c r="K94" s="1026"/>
      <c r="L94" s="1026"/>
      <c r="M94" s="1026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1023"/>
      <c r="C95" s="1024"/>
      <c r="D95" s="102"/>
      <c r="E95" s="1025"/>
      <c r="F95" s="1026"/>
      <c r="G95" s="1026"/>
      <c r="H95" s="1026"/>
      <c r="I95" s="1026"/>
      <c r="J95" s="1026"/>
      <c r="K95" s="1026"/>
      <c r="L95" s="1026"/>
      <c r="M95" s="1026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1023"/>
      <c r="C96" s="1024"/>
      <c r="D96" s="102"/>
      <c r="E96" s="1025"/>
      <c r="F96" s="1026"/>
      <c r="G96" s="1026"/>
      <c r="H96" s="1026"/>
      <c r="I96" s="1026"/>
      <c r="J96" s="1026"/>
      <c r="K96" s="1026"/>
      <c r="L96" s="1026"/>
      <c r="M96" s="1026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1023"/>
      <c r="C97" s="1024"/>
      <c r="D97" s="102"/>
      <c r="E97" s="1025"/>
      <c r="F97" s="1026"/>
      <c r="G97" s="1026"/>
      <c r="H97" s="1026"/>
      <c r="I97" s="1026"/>
      <c r="J97" s="1026"/>
      <c r="K97" s="1026"/>
      <c r="L97" s="1026"/>
      <c r="M97" s="1026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1023"/>
      <c r="C98" s="1024"/>
      <c r="D98" s="102"/>
      <c r="E98" s="1025"/>
      <c r="F98" s="1026"/>
      <c r="G98" s="1026"/>
      <c r="H98" s="1026"/>
      <c r="I98" s="1026"/>
      <c r="J98" s="1026"/>
      <c r="K98" s="1026"/>
      <c r="L98" s="1026"/>
      <c r="M98" s="1026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1023"/>
      <c r="C99" s="1024"/>
      <c r="D99" s="102"/>
      <c r="E99" s="1025"/>
      <c r="F99" s="1026"/>
      <c r="G99" s="1026"/>
      <c r="H99" s="1026"/>
      <c r="I99" s="1026"/>
      <c r="J99" s="1026"/>
      <c r="K99" s="1026"/>
      <c r="L99" s="1026"/>
      <c r="M99" s="1026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1023"/>
      <c r="C100" s="1024"/>
      <c r="D100" s="102"/>
      <c r="E100" s="1025"/>
      <c r="F100" s="1026"/>
      <c r="G100" s="1026"/>
      <c r="H100" s="1026"/>
      <c r="I100" s="1026"/>
      <c r="J100" s="1026"/>
      <c r="K100" s="1026"/>
      <c r="L100" s="1026"/>
      <c r="M100" s="1026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1023"/>
      <c r="C101" s="1024"/>
      <c r="D101" s="102"/>
      <c r="E101" s="1025"/>
      <c r="F101" s="1026"/>
      <c r="G101" s="1026"/>
      <c r="H101" s="1026"/>
      <c r="I101" s="1026"/>
      <c r="J101" s="1026"/>
      <c r="K101" s="1026"/>
      <c r="L101" s="1026"/>
      <c r="M101" s="1026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1023"/>
      <c r="C102" s="1024"/>
      <c r="D102" s="102"/>
      <c r="E102" s="1025"/>
      <c r="F102" s="1026"/>
      <c r="G102" s="1026"/>
      <c r="H102" s="1026"/>
      <c r="I102" s="1026"/>
      <c r="J102" s="1026"/>
      <c r="K102" s="1026"/>
      <c r="L102" s="1026"/>
      <c r="M102" s="1026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1023"/>
      <c r="C103" s="1024"/>
      <c r="D103" s="102"/>
      <c r="E103" s="1025"/>
      <c r="F103" s="1026"/>
      <c r="G103" s="1026"/>
      <c r="H103" s="1026"/>
      <c r="I103" s="1026"/>
      <c r="J103" s="1026"/>
      <c r="K103" s="1026"/>
      <c r="L103" s="1026"/>
      <c r="M103" s="1026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1023"/>
      <c r="C104" s="1024"/>
      <c r="D104" s="102"/>
      <c r="E104" s="1025"/>
      <c r="F104" s="1026"/>
      <c r="G104" s="1026"/>
      <c r="H104" s="1026"/>
      <c r="I104" s="1026"/>
      <c r="J104" s="1026"/>
      <c r="K104" s="1026"/>
      <c r="L104" s="1026"/>
      <c r="M104" s="1026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1023"/>
      <c r="C105" s="1024"/>
      <c r="D105" s="102"/>
      <c r="E105" s="1025"/>
      <c r="F105" s="1026"/>
      <c r="G105" s="1026"/>
      <c r="H105" s="1026"/>
      <c r="I105" s="1026"/>
      <c r="J105" s="1026"/>
      <c r="K105" s="1026"/>
      <c r="L105" s="1026"/>
      <c r="M105" s="1026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1023"/>
      <c r="C106" s="1024"/>
      <c r="D106" s="102"/>
      <c r="E106" s="1025"/>
      <c r="F106" s="1026"/>
      <c r="G106" s="1026"/>
      <c r="H106" s="1026"/>
      <c r="I106" s="1026"/>
      <c r="J106" s="1026"/>
      <c r="K106" s="1026"/>
      <c r="L106" s="1026"/>
      <c r="M106" s="1026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1023"/>
      <c r="C107" s="1024"/>
      <c r="D107" s="102"/>
      <c r="E107" s="1025"/>
      <c r="F107" s="1026"/>
      <c r="G107" s="1026"/>
      <c r="H107" s="1026"/>
      <c r="I107" s="1026"/>
      <c r="J107" s="1026"/>
      <c r="K107" s="1026"/>
      <c r="L107" s="1026"/>
      <c r="M107" s="1026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1023"/>
      <c r="C108" s="1024"/>
      <c r="D108" s="102"/>
      <c r="E108" s="1025"/>
      <c r="F108" s="1026"/>
      <c r="G108" s="1026"/>
      <c r="H108" s="1026"/>
      <c r="I108" s="1026"/>
      <c r="J108" s="1026"/>
      <c r="K108" s="1026"/>
      <c r="L108" s="1026"/>
      <c r="M108" s="1026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1023"/>
      <c r="C109" s="1024"/>
      <c r="D109" s="117"/>
      <c r="E109" s="1025"/>
      <c r="F109" s="1026"/>
      <c r="G109" s="1026"/>
      <c r="H109" s="1026"/>
      <c r="I109" s="1026"/>
      <c r="J109" s="1026"/>
      <c r="K109" s="1026"/>
      <c r="L109" s="1026"/>
      <c r="M109" s="1026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 AGOSTO DE 2014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999">
        <v>2</v>
      </c>
      <c r="P112" s="999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11" t="s">
        <v>85</v>
      </c>
      <c r="C170" s="911"/>
      <c r="D170" s="911"/>
      <c r="E170" s="911"/>
      <c r="F170" s="911"/>
      <c r="G170" s="911"/>
      <c r="H170" s="911"/>
      <c r="I170" s="911"/>
      <c r="J170" s="911"/>
      <c r="K170" s="911"/>
      <c r="L170" s="911"/>
      <c r="M170" s="911"/>
      <c r="N170" s="911"/>
      <c r="O170" s="911"/>
      <c r="P170" s="911"/>
    </row>
    <row r="171" spans="1:25" ht="14.25">
      <c r="B171" s="911" t="s">
        <v>82</v>
      </c>
      <c r="C171" s="911"/>
      <c r="D171" s="911"/>
      <c r="E171" s="911"/>
      <c r="F171" s="911"/>
      <c r="G171" s="911"/>
      <c r="H171" s="911"/>
      <c r="I171" s="911"/>
      <c r="J171" s="911"/>
      <c r="K171" s="911"/>
      <c r="L171" s="911"/>
      <c r="M171" s="911"/>
      <c r="N171" s="911"/>
      <c r="O171" s="911"/>
      <c r="P171" s="911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28" t="s">
        <v>10</v>
      </c>
      <c r="C173" s="829"/>
      <c r="D173" s="829"/>
      <c r="E173" s="829"/>
      <c r="F173" s="829"/>
      <c r="G173" s="829"/>
      <c r="H173" s="829"/>
      <c r="I173" s="829"/>
      <c r="J173" s="829"/>
      <c r="K173" s="829"/>
      <c r="L173" s="829"/>
      <c r="M173" s="829"/>
      <c r="N173" s="829"/>
      <c r="O173" s="829"/>
      <c r="P173" s="830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898" t="s">
        <v>1</v>
      </c>
      <c r="C190" s="1034"/>
      <c r="D190" s="897" t="s">
        <v>7</v>
      </c>
      <c r="E190" s="1037" t="s">
        <v>8</v>
      </c>
      <c r="F190" s="1038"/>
      <c r="G190" s="1038"/>
      <c r="H190" s="1038"/>
      <c r="I190" s="1038"/>
      <c r="J190" s="1038"/>
      <c r="K190" s="1038"/>
      <c r="L190" s="1038"/>
      <c r="M190" s="1038"/>
      <c r="N190" s="897" t="s">
        <v>3</v>
      </c>
      <c r="O190" s="897" t="s">
        <v>4</v>
      </c>
      <c r="P190" s="897" t="s">
        <v>2</v>
      </c>
    </row>
    <row r="191" spans="2:16">
      <c r="B191" s="1035"/>
      <c r="C191" s="1036"/>
      <c r="D191" s="1033"/>
      <c r="E191" s="1039"/>
      <c r="F191" s="1040"/>
      <c r="G191" s="1040"/>
      <c r="H191" s="1040"/>
      <c r="I191" s="1040"/>
      <c r="J191" s="1040"/>
      <c r="K191" s="1040"/>
      <c r="L191" s="1040"/>
      <c r="M191" s="1040"/>
      <c r="N191" s="1033"/>
      <c r="O191" s="1033"/>
      <c r="P191" s="1033"/>
    </row>
    <row r="192" spans="2:16" ht="23.25" customHeight="1">
      <c r="B192" s="1027">
        <v>1</v>
      </c>
      <c r="C192" s="1028"/>
      <c r="D192" s="165">
        <v>1</v>
      </c>
      <c r="E192" s="1031" t="s">
        <v>146</v>
      </c>
      <c r="F192" s="1032"/>
      <c r="G192" s="1032"/>
      <c r="H192" s="1032"/>
      <c r="I192" s="1032"/>
      <c r="J192" s="1032"/>
      <c r="K192" s="1032"/>
      <c r="L192" s="1032"/>
      <c r="M192" s="1032"/>
      <c r="N192" s="205">
        <v>4000</v>
      </c>
      <c r="O192" s="147">
        <f>N192*D192</f>
        <v>4000</v>
      </c>
      <c r="P192" s="113"/>
    </row>
    <row r="193" spans="2:16" ht="23.25" customHeight="1">
      <c r="B193" s="1027">
        <v>2</v>
      </c>
      <c r="C193" s="1028"/>
      <c r="D193" s="166">
        <v>30</v>
      </c>
      <c r="E193" s="1029" t="s">
        <v>147</v>
      </c>
      <c r="F193" s="1030"/>
      <c r="G193" s="1030"/>
      <c r="H193" s="1030"/>
      <c r="I193" s="1030"/>
      <c r="J193" s="1030"/>
      <c r="K193" s="1030"/>
      <c r="L193" s="1030"/>
      <c r="M193" s="1030"/>
      <c r="N193" s="205">
        <v>240</v>
      </c>
      <c r="O193" s="147">
        <f>N193*D193</f>
        <v>7200</v>
      </c>
      <c r="P193" s="113"/>
    </row>
    <row r="194" spans="2:16" ht="23.25" customHeight="1">
      <c r="B194" s="1027">
        <v>3</v>
      </c>
      <c r="C194" s="1028"/>
      <c r="D194" s="166">
        <v>1</v>
      </c>
      <c r="E194" s="1029" t="s">
        <v>89</v>
      </c>
      <c r="F194" s="1030"/>
      <c r="G194" s="1030"/>
      <c r="H194" s="1030"/>
      <c r="I194" s="1030"/>
      <c r="J194" s="1030"/>
      <c r="K194" s="1030"/>
      <c r="L194" s="1030"/>
      <c r="M194" s="1030"/>
      <c r="N194" s="205">
        <v>600</v>
      </c>
      <c r="O194" s="147">
        <f>N194*D194</f>
        <v>600</v>
      </c>
      <c r="P194" s="113"/>
    </row>
    <row r="195" spans="2:16" ht="23.25" customHeight="1">
      <c r="B195" s="919"/>
      <c r="C195" s="920"/>
      <c r="D195" s="920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3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 AGOSTO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cD0KDCUmpmgG9W0SuWnavtHCf/uJ0yGjpqfc2K3VbwR7bGL0exC+nfQvZIarwAGK7KAhi7kQhcJMvL1QtP5gEQ==" saltValue="97LTt5futDXgh+EAnL+Trw==" spinCount="100000" sheet="1" objects="1" scenarios="1"/>
  <mergeCells count="210"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55" priority="71" stopIfTrue="1" operator="equal">
      <formula>0</formula>
    </cfRule>
  </conditionalFormatting>
  <conditionalFormatting sqref="N59:O59 N110:O110">
    <cfRule type="cellIs" dxfId="54" priority="70" stopIfTrue="1" operator="equal">
      <formula>"INDIQUE A MOEDA"</formula>
    </cfRule>
  </conditionalFormatting>
  <conditionalFormatting sqref="B12 N195:O195">
    <cfRule type="cellIs" dxfId="53" priority="69" stopIfTrue="1" operator="equal">
      <formula>0</formula>
    </cfRule>
  </conditionalFormatting>
  <conditionalFormatting sqref="N65:N109 N16:N58">
    <cfRule type="cellIs" dxfId="52" priority="67" stopIfTrue="1" operator="equal">
      <formula>0</formula>
    </cfRule>
  </conditionalFormatting>
  <conditionalFormatting sqref="D65:D108 D16:D58">
    <cfRule type="cellIs" dxfId="51" priority="61" stopIfTrue="1" operator="equal">
      <formula>0</formula>
    </cfRule>
  </conditionalFormatting>
  <conditionalFormatting sqref="O65:O109">
    <cfRule type="cellIs" dxfId="50" priority="59" stopIfTrue="1" operator="equal">
      <formula>0</formula>
    </cfRule>
  </conditionalFormatting>
  <conditionalFormatting sqref="E65:M109 E16:M58">
    <cfRule type="cellIs" dxfId="49" priority="53" stopIfTrue="1" operator="equal">
      <formula>0</formula>
    </cfRule>
  </conditionalFormatting>
  <conditionalFormatting sqref="F8:M8">
    <cfRule type="cellIs" dxfId="48" priority="14" stopIfTrue="1" operator="equal">
      <formula>""</formula>
    </cfRule>
  </conditionalFormatting>
  <conditionalFormatting sqref="O65:O109 O16:O58 E10:G10">
    <cfRule type="cellIs" dxfId="47" priority="9" stopIfTrue="1" operator="equal">
      <formula>""</formula>
    </cfRule>
  </conditionalFormatting>
  <conditionalFormatting sqref="R8 E10 F8:P8">
    <cfRule type="cellIs" dxfId="46" priority="3" stopIfTrue="1" operator="equal">
      <formula>""</formula>
    </cfRule>
  </conditionalFormatting>
  <conditionalFormatting sqref="D12">
    <cfRule type="cellIs" dxfId="45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>
      <selection activeCell="D34" sqref="D34:J34"/>
    </sheetView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836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1063" t="s">
        <v>194</v>
      </c>
      <c r="C10" s="1063"/>
      <c r="D10" s="837"/>
      <c r="E10" s="837"/>
      <c r="F10" s="837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855" t="s">
        <v>5</v>
      </c>
      <c r="C17" s="855"/>
      <c r="D17" s="935" t="str">
        <f>IF(SUM(O22:O58,O65:O109)=0,"",SUM(O22:O58,O65:O109))</f>
        <v/>
      </c>
      <c r="E17" s="935"/>
      <c r="F17" s="935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897" t="s">
        <v>1</v>
      </c>
      <c r="C20" s="897" t="s">
        <v>7</v>
      </c>
      <c r="D20" s="1037" t="s">
        <v>8</v>
      </c>
      <c r="E20" s="1065"/>
      <c r="F20" s="1065"/>
      <c r="G20" s="1065"/>
      <c r="H20" s="1065"/>
      <c r="I20" s="1065"/>
      <c r="J20" s="1066"/>
      <c r="K20" s="847" t="s">
        <v>80</v>
      </c>
      <c r="L20" s="897" t="s">
        <v>3</v>
      </c>
      <c r="M20" s="876" t="s">
        <v>180</v>
      </c>
      <c r="N20" s="1055"/>
      <c r="O20" s="1043" t="s">
        <v>181</v>
      </c>
      <c r="P20" s="900" t="s">
        <v>2</v>
      </c>
      <c r="Q20" s="276"/>
      <c r="R20" s="619" t="s">
        <v>300</v>
      </c>
    </row>
    <row r="21" spans="1:20" s="99" customFormat="1" ht="23.25" customHeight="1">
      <c r="A21" s="496"/>
      <c r="B21" s="1009"/>
      <c r="C21" s="1064"/>
      <c r="D21" s="1067"/>
      <c r="E21" s="1068"/>
      <c r="F21" s="1068"/>
      <c r="G21" s="1068"/>
      <c r="H21" s="1068"/>
      <c r="I21" s="1068"/>
      <c r="J21" s="1069"/>
      <c r="K21" s="1054"/>
      <c r="L21" s="1009"/>
      <c r="M21" s="1056"/>
      <c r="N21" s="1057"/>
      <c r="O21" s="1062"/>
      <c r="P21" s="1012"/>
      <c r="Q21" s="276"/>
      <c r="R21" s="129"/>
    </row>
    <row r="22" spans="1:20" s="342" customFormat="1" ht="24" customHeight="1">
      <c r="A22" s="170"/>
      <c r="B22" s="540"/>
      <c r="C22" s="102"/>
      <c r="D22" s="1047"/>
      <c r="E22" s="1048"/>
      <c r="F22" s="1048"/>
      <c r="G22" s="1048"/>
      <c r="H22" s="1048"/>
      <c r="I22" s="1048"/>
      <c r="J22" s="1049"/>
      <c r="K22" s="72"/>
      <c r="L22" s="149"/>
      <c r="M22" s="1045" t="str">
        <f>IF(C22*L22=0,"",C22*L22)</f>
        <v/>
      </c>
      <c r="N22" s="1046"/>
      <c r="O22" s="670" t="str">
        <f>IF(ISERROR(INDEX($S$22:$S$27,MATCH(K22,$R$22:$R$27,0))*M22),"",INDEX($S$22:$S$27,MATCH(K22,$R$22:$R$27,0))*M22)</f>
        <v/>
      </c>
      <c r="P22" s="570"/>
      <c r="Q22" s="522"/>
      <c r="R22" s="666" t="str">
        <f>IF($C$13=0,"",$C$13)</f>
        <v>USD</v>
      </c>
      <c r="S22" s="667">
        <f>$E$13</f>
        <v>1</v>
      </c>
    </row>
    <row r="23" spans="1:20" s="342" customFormat="1" ht="24" customHeight="1">
      <c r="A23" s="170"/>
      <c r="B23" s="540"/>
      <c r="C23" s="102"/>
      <c r="D23" s="1047"/>
      <c r="E23" s="1048"/>
      <c r="F23" s="1048"/>
      <c r="G23" s="1048"/>
      <c r="H23" s="1048"/>
      <c r="I23" s="1048"/>
      <c r="J23" s="1049"/>
      <c r="K23" s="72"/>
      <c r="L23" s="149"/>
      <c r="M23" s="1045" t="str">
        <f t="shared" ref="M23:M58" si="0">IF(C23*L23=0,"",C23*L23)</f>
        <v/>
      </c>
      <c r="N23" s="1046"/>
      <c r="O23" s="670" t="str">
        <f t="shared" ref="O23:O58" si="1">IF(ISERROR(INDEX($S$22:$S$27,MATCH(K23,$R$22:$R$27,0))*M23),"",INDEX($S$22:$S$27,MATCH(K23,$R$22:$R$27,0))*M23)</f>
        <v/>
      </c>
      <c r="P23" s="439"/>
      <c r="Q23" s="522"/>
      <c r="R23" s="666" t="str">
        <f>IF($H$13=0,"",$H$13)</f>
        <v/>
      </c>
      <c r="S23" s="667">
        <f>$J$13</f>
        <v>0</v>
      </c>
    </row>
    <row r="24" spans="1:20" s="342" customFormat="1" ht="24" customHeight="1">
      <c r="A24" s="170"/>
      <c r="B24" s="540"/>
      <c r="C24" s="102"/>
      <c r="D24" s="1047"/>
      <c r="E24" s="1048"/>
      <c r="F24" s="1048"/>
      <c r="G24" s="1048"/>
      <c r="H24" s="1048"/>
      <c r="I24" s="1048"/>
      <c r="J24" s="1049"/>
      <c r="K24" s="72"/>
      <c r="L24" s="149"/>
      <c r="M24" s="1045" t="str">
        <f t="shared" si="0"/>
        <v/>
      </c>
      <c r="N24" s="1046"/>
      <c r="O24" s="670" t="str">
        <f t="shared" si="1"/>
        <v/>
      </c>
      <c r="P24" s="439"/>
      <c r="Q24" s="522"/>
      <c r="R24" s="668" t="str">
        <f>IF($M$13=0,"",$M$13)</f>
        <v/>
      </c>
      <c r="S24" s="667">
        <f>$O$13</f>
        <v>0</v>
      </c>
    </row>
    <row r="25" spans="1:20" s="342" customFormat="1" ht="24" customHeight="1">
      <c r="A25" s="170"/>
      <c r="B25" s="540"/>
      <c r="C25" s="102"/>
      <c r="D25" s="1047"/>
      <c r="E25" s="1048"/>
      <c r="F25" s="1048"/>
      <c r="G25" s="1048"/>
      <c r="H25" s="1048"/>
      <c r="I25" s="1048"/>
      <c r="J25" s="1049"/>
      <c r="K25" s="72"/>
      <c r="L25" s="149"/>
      <c r="M25" s="1045" t="str">
        <f t="shared" si="0"/>
        <v/>
      </c>
      <c r="N25" s="1046"/>
      <c r="O25" s="670" t="str">
        <f t="shared" si="1"/>
        <v/>
      </c>
      <c r="P25" s="439"/>
      <c r="Q25" s="505"/>
      <c r="R25" s="668" t="str">
        <f>IF($C$15=0,"",$C$15)</f>
        <v/>
      </c>
      <c r="S25" s="667">
        <f>$E$15</f>
        <v>0</v>
      </c>
    </row>
    <row r="26" spans="1:20" s="342" customFormat="1" ht="24" customHeight="1">
      <c r="A26" s="170"/>
      <c r="B26" s="540"/>
      <c r="C26" s="102"/>
      <c r="D26" s="1047"/>
      <c r="E26" s="1048"/>
      <c r="F26" s="1048"/>
      <c r="G26" s="1048"/>
      <c r="H26" s="1048"/>
      <c r="I26" s="1048"/>
      <c r="J26" s="1049"/>
      <c r="K26" s="72"/>
      <c r="L26" s="149"/>
      <c r="M26" s="1045" t="str">
        <f t="shared" si="0"/>
        <v/>
      </c>
      <c r="N26" s="1046"/>
      <c r="O26" s="670" t="str">
        <f t="shared" si="1"/>
        <v/>
      </c>
      <c r="P26" s="439"/>
      <c r="Q26" s="505"/>
      <c r="R26" s="668" t="str">
        <f>IF($H$15=0,"")</f>
        <v/>
      </c>
      <c r="S26" s="667">
        <f>$J$15</f>
        <v>0</v>
      </c>
    </row>
    <row r="27" spans="1:20" s="342" customFormat="1" ht="24" customHeight="1">
      <c r="A27" s="170"/>
      <c r="B27" s="540"/>
      <c r="C27" s="102"/>
      <c r="D27" s="1047"/>
      <c r="E27" s="1048"/>
      <c r="F27" s="1048"/>
      <c r="G27" s="1048"/>
      <c r="H27" s="1048"/>
      <c r="I27" s="1048"/>
      <c r="J27" s="1049"/>
      <c r="K27" s="72"/>
      <c r="L27" s="149"/>
      <c r="M27" s="1045" t="str">
        <f t="shared" si="0"/>
        <v/>
      </c>
      <c r="N27" s="1046"/>
      <c r="O27" s="670" t="str">
        <f t="shared" si="1"/>
        <v/>
      </c>
      <c r="P27" s="439"/>
      <c r="Q27" s="505"/>
      <c r="R27" s="669" t="str">
        <f>IF($M$15=0,"",$M$15)</f>
        <v/>
      </c>
      <c r="S27" s="667">
        <f>$O$15</f>
        <v>0</v>
      </c>
    </row>
    <row r="28" spans="1:20" s="342" customFormat="1" ht="24" customHeight="1">
      <c r="A28" s="170"/>
      <c r="B28" s="540"/>
      <c r="C28" s="102"/>
      <c r="D28" s="1047"/>
      <c r="E28" s="1048"/>
      <c r="F28" s="1048"/>
      <c r="G28" s="1048"/>
      <c r="H28" s="1048"/>
      <c r="I28" s="1048"/>
      <c r="J28" s="1049"/>
      <c r="K28" s="72"/>
      <c r="L28" s="149"/>
      <c r="M28" s="1045" t="str">
        <f t="shared" si="0"/>
        <v/>
      </c>
      <c r="N28" s="1046"/>
      <c r="O28" s="670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1047"/>
      <c r="E29" s="1048"/>
      <c r="F29" s="1048"/>
      <c r="G29" s="1048"/>
      <c r="H29" s="1048"/>
      <c r="I29" s="1048"/>
      <c r="J29" s="1049"/>
      <c r="K29" s="72"/>
      <c r="L29" s="149"/>
      <c r="M29" s="1045" t="str">
        <f t="shared" si="0"/>
        <v/>
      </c>
      <c r="N29" s="1046"/>
      <c r="O29" s="670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1047"/>
      <c r="E30" s="1048"/>
      <c r="F30" s="1048"/>
      <c r="G30" s="1048"/>
      <c r="H30" s="1048"/>
      <c r="I30" s="1048"/>
      <c r="J30" s="1049"/>
      <c r="K30" s="72"/>
      <c r="L30" s="149"/>
      <c r="M30" s="1045" t="str">
        <f t="shared" si="0"/>
        <v/>
      </c>
      <c r="N30" s="1046"/>
      <c r="O30" s="670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1047"/>
      <c r="E31" s="1048"/>
      <c r="F31" s="1048"/>
      <c r="G31" s="1048"/>
      <c r="H31" s="1048"/>
      <c r="I31" s="1048"/>
      <c r="J31" s="1049"/>
      <c r="K31" s="72"/>
      <c r="L31" s="149"/>
      <c r="M31" s="1045" t="str">
        <f t="shared" si="0"/>
        <v/>
      </c>
      <c r="N31" s="1046"/>
      <c r="O31" s="670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1047"/>
      <c r="E32" s="1048"/>
      <c r="F32" s="1048"/>
      <c r="G32" s="1048"/>
      <c r="H32" s="1048"/>
      <c r="I32" s="1048"/>
      <c r="J32" s="1049"/>
      <c r="K32" s="72"/>
      <c r="L32" s="149"/>
      <c r="M32" s="1045" t="str">
        <f t="shared" si="0"/>
        <v/>
      </c>
      <c r="N32" s="1046"/>
      <c r="O32" s="670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1047"/>
      <c r="E33" s="1048"/>
      <c r="F33" s="1048"/>
      <c r="G33" s="1048"/>
      <c r="H33" s="1048"/>
      <c r="I33" s="1048"/>
      <c r="J33" s="1049"/>
      <c r="K33" s="72"/>
      <c r="L33" s="149"/>
      <c r="M33" s="1045" t="str">
        <f t="shared" si="0"/>
        <v/>
      </c>
      <c r="N33" s="1046"/>
      <c r="O33" s="670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1047"/>
      <c r="E34" s="1048"/>
      <c r="F34" s="1048"/>
      <c r="G34" s="1048"/>
      <c r="H34" s="1048"/>
      <c r="I34" s="1048"/>
      <c r="J34" s="1049"/>
      <c r="K34" s="72"/>
      <c r="L34" s="149"/>
      <c r="M34" s="1045" t="str">
        <f t="shared" si="0"/>
        <v/>
      </c>
      <c r="N34" s="1046"/>
      <c r="O34" s="670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1047"/>
      <c r="E35" s="1048"/>
      <c r="F35" s="1048"/>
      <c r="G35" s="1048"/>
      <c r="H35" s="1048"/>
      <c r="I35" s="1048"/>
      <c r="J35" s="1049"/>
      <c r="K35" s="72"/>
      <c r="L35" s="149"/>
      <c r="M35" s="1045" t="str">
        <f t="shared" si="0"/>
        <v/>
      </c>
      <c r="N35" s="1046"/>
      <c r="O35" s="670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1047"/>
      <c r="E36" s="1048"/>
      <c r="F36" s="1048"/>
      <c r="G36" s="1048"/>
      <c r="H36" s="1048"/>
      <c r="I36" s="1048"/>
      <c r="J36" s="1049"/>
      <c r="K36" s="72"/>
      <c r="L36" s="149"/>
      <c r="M36" s="1045" t="str">
        <f t="shared" si="0"/>
        <v/>
      </c>
      <c r="N36" s="1046"/>
      <c r="O36" s="670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1047"/>
      <c r="E37" s="1048"/>
      <c r="F37" s="1048"/>
      <c r="G37" s="1048"/>
      <c r="H37" s="1048"/>
      <c r="I37" s="1048"/>
      <c r="J37" s="1049"/>
      <c r="K37" s="72"/>
      <c r="L37" s="149"/>
      <c r="M37" s="1045" t="str">
        <f t="shared" si="0"/>
        <v/>
      </c>
      <c r="N37" s="1046"/>
      <c r="O37" s="670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1047"/>
      <c r="E38" s="1048"/>
      <c r="F38" s="1048"/>
      <c r="G38" s="1048"/>
      <c r="H38" s="1048"/>
      <c r="I38" s="1048"/>
      <c r="J38" s="1049"/>
      <c r="K38" s="72"/>
      <c r="L38" s="149"/>
      <c r="M38" s="1045" t="str">
        <f t="shared" si="0"/>
        <v/>
      </c>
      <c r="N38" s="1046"/>
      <c r="O38" s="670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1047"/>
      <c r="E39" s="1048"/>
      <c r="F39" s="1048"/>
      <c r="G39" s="1048"/>
      <c r="H39" s="1048"/>
      <c r="I39" s="1048"/>
      <c r="J39" s="1049"/>
      <c r="K39" s="72"/>
      <c r="L39" s="149"/>
      <c r="M39" s="1045" t="str">
        <f t="shared" si="0"/>
        <v/>
      </c>
      <c r="N39" s="1046"/>
      <c r="O39" s="670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1047"/>
      <c r="E40" s="1048"/>
      <c r="F40" s="1048"/>
      <c r="G40" s="1048"/>
      <c r="H40" s="1048"/>
      <c r="I40" s="1048"/>
      <c r="J40" s="1049"/>
      <c r="K40" s="72"/>
      <c r="L40" s="149"/>
      <c r="M40" s="1045" t="str">
        <f t="shared" si="0"/>
        <v/>
      </c>
      <c r="N40" s="1046"/>
      <c r="O40" s="670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1047"/>
      <c r="E41" s="1048"/>
      <c r="F41" s="1048"/>
      <c r="G41" s="1048"/>
      <c r="H41" s="1048"/>
      <c r="I41" s="1048"/>
      <c r="J41" s="1049"/>
      <c r="K41" s="72"/>
      <c r="L41" s="149"/>
      <c r="M41" s="1045" t="str">
        <f t="shared" si="0"/>
        <v/>
      </c>
      <c r="N41" s="1046"/>
      <c r="O41" s="670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1047"/>
      <c r="E42" s="1048"/>
      <c r="F42" s="1048"/>
      <c r="G42" s="1048"/>
      <c r="H42" s="1048"/>
      <c r="I42" s="1048"/>
      <c r="J42" s="1049"/>
      <c r="K42" s="72"/>
      <c r="L42" s="149"/>
      <c r="M42" s="1045" t="str">
        <f t="shared" si="0"/>
        <v/>
      </c>
      <c r="N42" s="1046"/>
      <c r="O42" s="670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1047"/>
      <c r="E43" s="1048"/>
      <c r="F43" s="1048"/>
      <c r="G43" s="1048"/>
      <c r="H43" s="1048"/>
      <c r="I43" s="1048"/>
      <c r="J43" s="1049"/>
      <c r="K43" s="72"/>
      <c r="L43" s="149"/>
      <c r="M43" s="1045" t="str">
        <f t="shared" si="0"/>
        <v/>
      </c>
      <c r="N43" s="1046"/>
      <c r="O43" s="670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1047"/>
      <c r="E44" s="1048"/>
      <c r="F44" s="1048"/>
      <c r="G44" s="1048"/>
      <c r="H44" s="1048"/>
      <c r="I44" s="1048"/>
      <c r="J44" s="1049"/>
      <c r="K44" s="72"/>
      <c r="L44" s="149"/>
      <c r="M44" s="1045" t="str">
        <f t="shared" si="0"/>
        <v/>
      </c>
      <c r="N44" s="1046"/>
      <c r="O44" s="670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1047"/>
      <c r="E45" s="1048"/>
      <c r="F45" s="1048"/>
      <c r="G45" s="1048"/>
      <c r="H45" s="1048"/>
      <c r="I45" s="1048"/>
      <c r="J45" s="1049"/>
      <c r="K45" s="72"/>
      <c r="L45" s="149"/>
      <c r="M45" s="1045" t="str">
        <f t="shared" si="0"/>
        <v/>
      </c>
      <c r="N45" s="1046"/>
      <c r="O45" s="670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1047"/>
      <c r="E46" s="1048"/>
      <c r="F46" s="1048"/>
      <c r="G46" s="1048"/>
      <c r="H46" s="1048"/>
      <c r="I46" s="1048"/>
      <c r="J46" s="1049"/>
      <c r="K46" s="72"/>
      <c r="L46" s="149"/>
      <c r="M46" s="1045" t="str">
        <f t="shared" si="0"/>
        <v/>
      </c>
      <c r="N46" s="1046"/>
      <c r="O46" s="670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1047"/>
      <c r="E47" s="1048"/>
      <c r="F47" s="1048"/>
      <c r="G47" s="1048"/>
      <c r="H47" s="1048"/>
      <c r="I47" s="1048"/>
      <c r="J47" s="1049"/>
      <c r="K47" s="72"/>
      <c r="L47" s="149"/>
      <c r="M47" s="1045" t="str">
        <f t="shared" si="0"/>
        <v/>
      </c>
      <c r="N47" s="1046"/>
      <c r="O47" s="670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1047"/>
      <c r="E48" s="1048"/>
      <c r="F48" s="1048"/>
      <c r="G48" s="1048"/>
      <c r="H48" s="1048"/>
      <c r="I48" s="1048"/>
      <c r="J48" s="1049"/>
      <c r="K48" s="72"/>
      <c r="L48" s="149"/>
      <c r="M48" s="1045" t="str">
        <f t="shared" si="0"/>
        <v/>
      </c>
      <c r="N48" s="1046"/>
      <c r="O48" s="670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1047"/>
      <c r="E49" s="1048"/>
      <c r="F49" s="1048"/>
      <c r="G49" s="1048"/>
      <c r="H49" s="1048"/>
      <c r="I49" s="1048"/>
      <c r="J49" s="1049"/>
      <c r="K49" s="72"/>
      <c r="L49" s="149"/>
      <c r="M49" s="1045" t="str">
        <f t="shared" si="0"/>
        <v/>
      </c>
      <c r="N49" s="1046"/>
      <c r="O49" s="670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1047"/>
      <c r="E50" s="1048"/>
      <c r="F50" s="1048"/>
      <c r="G50" s="1048"/>
      <c r="H50" s="1048"/>
      <c r="I50" s="1048"/>
      <c r="J50" s="1049"/>
      <c r="K50" s="72"/>
      <c r="L50" s="149"/>
      <c r="M50" s="1045" t="str">
        <f t="shared" si="0"/>
        <v/>
      </c>
      <c r="N50" s="1046"/>
      <c r="O50" s="670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1047"/>
      <c r="E51" s="1048"/>
      <c r="F51" s="1048"/>
      <c r="G51" s="1048"/>
      <c r="H51" s="1048"/>
      <c r="I51" s="1048"/>
      <c r="J51" s="1049"/>
      <c r="K51" s="72"/>
      <c r="L51" s="149"/>
      <c r="M51" s="1045" t="str">
        <f t="shared" si="0"/>
        <v/>
      </c>
      <c r="N51" s="1046"/>
      <c r="O51" s="670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1047"/>
      <c r="E52" s="1048"/>
      <c r="F52" s="1048"/>
      <c r="G52" s="1048"/>
      <c r="H52" s="1048"/>
      <c r="I52" s="1048"/>
      <c r="J52" s="1049"/>
      <c r="K52" s="72"/>
      <c r="L52" s="149"/>
      <c r="M52" s="1045" t="str">
        <f t="shared" si="0"/>
        <v/>
      </c>
      <c r="N52" s="1046"/>
      <c r="O52" s="670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1047"/>
      <c r="E53" s="1048"/>
      <c r="F53" s="1048"/>
      <c r="G53" s="1048"/>
      <c r="H53" s="1048"/>
      <c r="I53" s="1048"/>
      <c r="J53" s="1049"/>
      <c r="K53" s="72"/>
      <c r="L53" s="149"/>
      <c r="M53" s="1045" t="str">
        <f t="shared" si="0"/>
        <v/>
      </c>
      <c r="N53" s="1046"/>
      <c r="O53" s="670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1047"/>
      <c r="E54" s="1048"/>
      <c r="F54" s="1048"/>
      <c r="G54" s="1048"/>
      <c r="H54" s="1048"/>
      <c r="I54" s="1048"/>
      <c r="J54" s="1049"/>
      <c r="K54" s="72"/>
      <c r="L54" s="149"/>
      <c r="M54" s="1045" t="str">
        <f t="shared" si="0"/>
        <v/>
      </c>
      <c r="N54" s="1046"/>
      <c r="O54" s="670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1047"/>
      <c r="E55" s="1048"/>
      <c r="F55" s="1048"/>
      <c r="G55" s="1048"/>
      <c r="H55" s="1048"/>
      <c r="I55" s="1048"/>
      <c r="J55" s="1049"/>
      <c r="K55" s="72"/>
      <c r="L55" s="149"/>
      <c r="M55" s="1045" t="str">
        <f t="shared" si="0"/>
        <v/>
      </c>
      <c r="N55" s="1046"/>
      <c r="O55" s="670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1047"/>
      <c r="E56" s="1048"/>
      <c r="F56" s="1048"/>
      <c r="G56" s="1048"/>
      <c r="H56" s="1048"/>
      <c r="I56" s="1048"/>
      <c r="J56" s="1049"/>
      <c r="K56" s="72"/>
      <c r="L56" s="149"/>
      <c r="M56" s="1045" t="str">
        <f t="shared" si="0"/>
        <v/>
      </c>
      <c r="N56" s="1046"/>
      <c r="O56" s="670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1047"/>
      <c r="E57" s="1048"/>
      <c r="F57" s="1048"/>
      <c r="G57" s="1048"/>
      <c r="H57" s="1048"/>
      <c r="I57" s="1048"/>
      <c r="J57" s="1049"/>
      <c r="K57" s="72"/>
      <c r="L57" s="149"/>
      <c r="M57" s="1045" t="str">
        <f t="shared" si="0"/>
        <v/>
      </c>
      <c r="N57" s="1046"/>
      <c r="O57" s="670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1047"/>
      <c r="E58" s="1048"/>
      <c r="F58" s="1048"/>
      <c r="G58" s="1048"/>
      <c r="H58" s="1048"/>
      <c r="I58" s="1048"/>
      <c r="J58" s="1049"/>
      <c r="K58" s="72"/>
      <c r="L58" s="149"/>
      <c r="M58" s="1045" t="str">
        <f t="shared" si="0"/>
        <v/>
      </c>
      <c r="N58" s="1046"/>
      <c r="O58" s="670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 AGOSTO DE 2014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058" t="s">
        <v>1</v>
      </c>
      <c r="C63" s="897" t="s">
        <v>7</v>
      </c>
      <c r="D63" s="1037" t="s">
        <v>8</v>
      </c>
      <c r="E63" s="1038"/>
      <c r="F63" s="1038"/>
      <c r="G63" s="1038"/>
      <c r="H63" s="1038"/>
      <c r="I63" s="1038"/>
      <c r="J63" s="1060"/>
      <c r="K63" s="847" t="s">
        <v>80</v>
      </c>
      <c r="L63" s="897" t="s">
        <v>3</v>
      </c>
      <c r="M63" s="876" t="s">
        <v>180</v>
      </c>
      <c r="N63" s="1055"/>
      <c r="O63" s="1043" t="s">
        <v>181</v>
      </c>
      <c r="P63" s="900" t="s">
        <v>2</v>
      </c>
      <c r="Q63" s="276"/>
      <c r="R63" s="128"/>
      <c r="S63" s="128"/>
    </row>
    <row r="64" spans="1:19" s="99" customFormat="1" ht="23.25" customHeight="1">
      <c r="A64" s="496"/>
      <c r="B64" s="1059"/>
      <c r="C64" s="1033"/>
      <c r="D64" s="1039"/>
      <c r="E64" s="1040"/>
      <c r="F64" s="1040"/>
      <c r="G64" s="1040"/>
      <c r="H64" s="1040"/>
      <c r="I64" s="1040"/>
      <c r="J64" s="1061"/>
      <c r="K64" s="1054"/>
      <c r="L64" s="1009"/>
      <c r="M64" s="1056"/>
      <c r="N64" s="1057"/>
      <c r="O64" s="1062"/>
      <c r="P64" s="1012"/>
      <c r="Q64" s="276"/>
      <c r="R64" s="129"/>
      <c r="S64" s="129"/>
    </row>
    <row r="65" spans="1:19" customFormat="1" ht="24" customHeight="1">
      <c r="A65" s="170"/>
      <c r="B65" s="283"/>
      <c r="C65" s="102"/>
      <c r="D65" s="1047"/>
      <c r="E65" s="1048"/>
      <c r="F65" s="1048"/>
      <c r="G65" s="1048"/>
      <c r="H65" s="1048"/>
      <c r="I65" s="1048"/>
      <c r="J65" s="1049"/>
      <c r="K65" s="72"/>
      <c r="L65" s="149"/>
      <c r="M65" s="1045" t="str">
        <f t="shared" ref="M65:M109" si="2">IF(C65*L65=0,"",C65*L65)</f>
        <v/>
      </c>
      <c r="N65" s="1046"/>
      <c r="O65" s="670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1047"/>
      <c r="E66" s="1048"/>
      <c r="F66" s="1048"/>
      <c r="G66" s="1048"/>
      <c r="H66" s="1048"/>
      <c r="I66" s="1048"/>
      <c r="J66" s="1049"/>
      <c r="K66" s="72"/>
      <c r="L66" s="149"/>
      <c r="M66" s="1045" t="str">
        <f t="shared" si="2"/>
        <v/>
      </c>
      <c r="N66" s="1046"/>
      <c r="O66" s="670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1047"/>
      <c r="E67" s="1048"/>
      <c r="F67" s="1048"/>
      <c r="G67" s="1048"/>
      <c r="H67" s="1048"/>
      <c r="I67" s="1048"/>
      <c r="J67" s="1049"/>
      <c r="K67" s="72"/>
      <c r="L67" s="149"/>
      <c r="M67" s="1045" t="str">
        <f t="shared" si="2"/>
        <v/>
      </c>
      <c r="N67" s="1046"/>
      <c r="O67" s="670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1047"/>
      <c r="E68" s="1048"/>
      <c r="F68" s="1048"/>
      <c r="G68" s="1048"/>
      <c r="H68" s="1048"/>
      <c r="I68" s="1048"/>
      <c r="J68" s="1049"/>
      <c r="K68" s="72"/>
      <c r="L68" s="149"/>
      <c r="M68" s="1045" t="str">
        <f t="shared" si="2"/>
        <v/>
      </c>
      <c r="N68" s="1046"/>
      <c r="O68" s="670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1047"/>
      <c r="E69" s="1048"/>
      <c r="F69" s="1048"/>
      <c r="G69" s="1048"/>
      <c r="H69" s="1048"/>
      <c r="I69" s="1048"/>
      <c r="J69" s="1049"/>
      <c r="K69" s="72"/>
      <c r="L69" s="149"/>
      <c r="M69" s="1045" t="str">
        <f t="shared" si="2"/>
        <v/>
      </c>
      <c r="N69" s="1046"/>
      <c r="O69" s="670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1047"/>
      <c r="E70" s="1048"/>
      <c r="F70" s="1048"/>
      <c r="G70" s="1048"/>
      <c r="H70" s="1048"/>
      <c r="I70" s="1048"/>
      <c r="J70" s="1049"/>
      <c r="K70" s="72"/>
      <c r="L70" s="149"/>
      <c r="M70" s="1045" t="str">
        <f t="shared" si="2"/>
        <v/>
      </c>
      <c r="N70" s="1046"/>
      <c r="O70" s="670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1047"/>
      <c r="E71" s="1048"/>
      <c r="F71" s="1048"/>
      <c r="G71" s="1048"/>
      <c r="H71" s="1048"/>
      <c r="I71" s="1048"/>
      <c r="J71" s="1049"/>
      <c r="K71" s="72"/>
      <c r="L71" s="149"/>
      <c r="M71" s="1045" t="str">
        <f t="shared" si="2"/>
        <v/>
      </c>
      <c r="N71" s="1046"/>
      <c r="O71" s="670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1047"/>
      <c r="E72" s="1048"/>
      <c r="F72" s="1048"/>
      <c r="G72" s="1048"/>
      <c r="H72" s="1048"/>
      <c r="I72" s="1048"/>
      <c r="J72" s="1049"/>
      <c r="K72" s="72"/>
      <c r="L72" s="149"/>
      <c r="M72" s="1045" t="str">
        <f t="shared" si="2"/>
        <v/>
      </c>
      <c r="N72" s="1046"/>
      <c r="O72" s="670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1047"/>
      <c r="E73" s="1048"/>
      <c r="F73" s="1048"/>
      <c r="G73" s="1048"/>
      <c r="H73" s="1048"/>
      <c r="I73" s="1048"/>
      <c r="J73" s="1049"/>
      <c r="K73" s="72"/>
      <c r="L73" s="149"/>
      <c r="M73" s="1045" t="str">
        <f t="shared" si="2"/>
        <v/>
      </c>
      <c r="N73" s="1046"/>
      <c r="O73" s="670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1047"/>
      <c r="E74" s="1048"/>
      <c r="F74" s="1048"/>
      <c r="G74" s="1048"/>
      <c r="H74" s="1048"/>
      <c r="I74" s="1048"/>
      <c r="J74" s="1049"/>
      <c r="K74" s="72"/>
      <c r="L74" s="149"/>
      <c r="M74" s="1045" t="str">
        <f t="shared" si="2"/>
        <v/>
      </c>
      <c r="N74" s="1046"/>
      <c r="O74" s="670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1047"/>
      <c r="E75" s="1048"/>
      <c r="F75" s="1048"/>
      <c r="G75" s="1048"/>
      <c r="H75" s="1048"/>
      <c r="I75" s="1048"/>
      <c r="J75" s="1049"/>
      <c r="K75" s="72"/>
      <c r="L75" s="149"/>
      <c r="M75" s="1045" t="str">
        <f t="shared" si="2"/>
        <v/>
      </c>
      <c r="N75" s="1046"/>
      <c r="O75" s="670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1047"/>
      <c r="E76" s="1048"/>
      <c r="F76" s="1048"/>
      <c r="G76" s="1048"/>
      <c r="H76" s="1048"/>
      <c r="I76" s="1048"/>
      <c r="J76" s="1049"/>
      <c r="K76" s="72"/>
      <c r="L76" s="149"/>
      <c r="M76" s="1045" t="str">
        <f t="shared" si="2"/>
        <v/>
      </c>
      <c r="N76" s="1046"/>
      <c r="O76" s="670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1047"/>
      <c r="E77" s="1048"/>
      <c r="F77" s="1048"/>
      <c r="G77" s="1048"/>
      <c r="H77" s="1048"/>
      <c r="I77" s="1048"/>
      <c r="J77" s="1049"/>
      <c r="K77" s="72"/>
      <c r="L77" s="149"/>
      <c r="M77" s="1045" t="str">
        <f t="shared" si="2"/>
        <v/>
      </c>
      <c r="N77" s="1046"/>
      <c r="O77" s="670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1047"/>
      <c r="E78" s="1048"/>
      <c r="F78" s="1048"/>
      <c r="G78" s="1048"/>
      <c r="H78" s="1048"/>
      <c r="I78" s="1048"/>
      <c r="J78" s="1049"/>
      <c r="K78" s="72"/>
      <c r="L78" s="149"/>
      <c r="M78" s="1045" t="str">
        <f t="shared" si="2"/>
        <v/>
      </c>
      <c r="N78" s="1046"/>
      <c r="O78" s="670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1047"/>
      <c r="E79" s="1048"/>
      <c r="F79" s="1048"/>
      <c r="G79" s="1048"/>
      <c r="H79" s="1048"/>
      <c r="I79" s="1048"/>
      <c r="J79" s="1049"/>
      <c r="K79" s="72"/>
      <c r="L79" s="149"/>
      <c r="M79" s="1045" t="str">
        <f t="shared" si="2"/>
        <v/>
      </c>
      <c r="N79" s="1046"/>
      <c r="O79" s="670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1047"/>
      <c r="E80" s="1048"/>
      <c r="F80" s="1048"/>
      <c r="G80" s="1048"/>
      <c r="H80" s="1048"/>
      <c r="I80" s="1048"/>
      <c r="J80" s="1049"/>
      <c r="K80" s="72"/>
      <c r="L80" s="149"/>
      <c r="M80" s="1045" t="str">
        <f t="shared" si="2"/>
        <v/>
      </c>
      <c r="N80" s="1046"/>
      <c r="O80" s="670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1047"/>
      <c r="E81" s="1048"/>
      <c r="F81" s="1048"/>
      <c r="G81" s="1048"/>
      <c r="H81" s="1048"/>
      <c r="I81" s="1048"/>
      <c r="J81" s="1049"/>
      <c r="K81" s="72"/>
      <c r="L81" s="149"/>
      <c r="M81" s="1045" t="str">
        <f t="shared" si="2"/>
        <v/>
      </c>
      <c r="N81" s="1046"/>
      <c r="O81" s="670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1047"/>
      <c r="E82" s="1048"/>
      <c r="F82" s="1048"/>
      <c r="G82" s="1048"/>
      <c r="H82" s="1048"/>
      <c r="I82" s="1048"/>
      <c r="J82" s="1049"/>
      <c r="K82" s="72"/>
      <c r="L82" s="149"/>
      <c r="M82" s="1045" t="str">
        <f t="shared" si="2"/>
        <v/>
      </c>
      <c r="N82" s="1046"/>
      <c r="O82" s="670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1047"/>
      <c r="E83" s="1048"/>
      <c r="F83" s="1048"/>
      <c r="G83" s="1048"/>
      <c r="H83" s="1048"/>
      <c r="I83" s="1048"/>
      <c r="J83" s="1049"/>
      <c r="K83" s="72"/>
      <c r="L83" s="149"/>
      <c r="M83" s="1045" t="str">
        <f t="shared" si="2"/>
        <v/>
      </c>
      <c r="N83" s="1046"/>
      <c r="O83" s="670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1047"/>
      <c r="E84" s="1048"/>
      <c r="F84" s="1048"/>
      <c r="G84" s="1048"/>
      <c r="H84" s="1048"/>
      <c r="I84" s="1048"/>
      <c r="J84" s="1049"/>
      <c r="K84" s="72"/>
      <c r="L84" s="149"/>
      <c r="M84" s="1045" t="str">
        <f t="shared" si="2"/>
        <v/>
      </c>
      <c r="N84" s="1046"/>
      <c r="O84" s="670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1047"/>
      <c r="E85" s="1048"/>
      <c r="F85" s="1048"/>
      <c r="G85" s="1048"/>
      <c r="H85" s="1048"/>
      <c r="I85" s="1048"/>
      <c r="J85" s="1049"/>
      <c r="K85" s="72"/>
      <c r="L85" s="149"/>
      <c r="M85" s="1045" t="str">
        <f t="shared" si="2"/>
        <v/>
      </c>
      <c r="N85" s="1046"/>
      <c r="O85" s="670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1047"/>
      <c r="E86" s="1048"/>
      <c r="F86" s="1048"/>
      <c r="G86" s="1048"/>
      <c r="H86" s="1048"/>
      <c r="I86" s="1048"/>
      <c r="J86" s="1049"/>
      <c r="K86" s="72"/>
      <c r="L86" s="149"/>
      <c r="M86" s="1045" t="str">
        <f t="shared" si="2"/>
        <v/>
      </c>
      <c r="N86" s="1046"/>
      <c r="O86" s="670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1047"/>
      <c r="E87" s="1048"/>
      <c r="F87" s="1048"/>
      <c r="G87" s="1048"/>
      <c r="H87" s="1048"/>
      <c r="I87" s="1048"/>
      <c r="J87" s="1049"/>
      <c r="K87" s="72"/>
      <c r="L87" s="149"/>
      <c r="M87" s="1045" t="str">
        <f t="shared" si="2"/>
        <v/>
      </c>
      <c r="N87" s="1046"/>
      <c r="O87" s="670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1047"/>
      <c r="E88" s="1048"/>
      <c r="F88" s="1048"/>
      <c r="G88" s="1048"/>
      <c r="H88" s="1048"/>
      <c r="I88" s="1048"/>
      <c r="J88" s="1049"/>
      <c r="K88" s="72"/>
      <c r="L88" s="149"/>
      <c r="M88" s="1045" t="str">
        <f t="shared" si="2"/>
        <v/>
      </c>
      <c r="N88" s="1046"/>
      <c r="O88" s="670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1047"/>
      <c r="E89" s="1048"/>
      <c r="F89" s="1048"/>
      <c r="G89" s="1048"/>
      <c r="H89" s="1048"/>
      <c r="I89" s="1048"/>
      <c r="J89" s="1049"/>
      <c r="K89" s="72"/>
      <c r="L89" s="149"/>
      <c r="M89" s="1045" t="str">
        <f t="shared" si="2"/>
        <v/>
      </c>
      <c r="N89" s="1046"/>
      <c r="O89" s="670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1047"/>
      <c r="E90" s="1048"/>
      <c r="F90" s="1048"/>
      <c r="G90" s="1048"/>
      <c r="H90" s="1048"/>
      <c r="I90" s="1048"/>
      <c r="J90" s="1049"/>
      <c r="K90" s="72"/>
      <c r="L90" s="149"/>
      <c r="M90" s="1045" t="str">
        <f t="shared" si="2"/>
        <v/>
      </c>
      <c r="N90" s="1046"/>
      <c r="O90" s="670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1047"/>
      <c r="E91" s="1048"/>
      <c r="F91" s="1048"/>
      <c r="G91" s="1048"/>
      <c r="H91" s="1048"/>
      <c r="I91" s="1048"/>
      <c r="J91" s="1049"/>
      <c r="K91" s="72"/>
      <c r="L91" s="149"/>
      <c r="M91" s="1045" t="str">
        <f t="shared" si="2"/>
        <v/>
      </c>
      <c r="N91" s="1046"/>
      <c r="O91" s="670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1047"/>
      <c r="E92" s="1048"/>
      <c r="F92" s="1048"/>
      <c r="G92" s="1048"/>
      <c r="H92" s="1048"/>
      <c r="I92" s="1048"/>
      <c r="J92" s="1049"/>
      <c r="K92" s="72"/>
      <c r="L92" s="149"/>
      <c r="M92" s="1045" t="str">
        <f t="shared" si="2"/>
        <v/>
      </c>
      <c r="N92" s="1046"/>
      <c r="O92" s="670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1047"/>
      <c r="E93" s="1048"/>
      <c r="F93" s="1048"/>
      <c r="G93" s="1048"/>
      <c r="H93" s="1048"/>
      <c r="I93" s="1048"/>
      <c r="J93" s="1049"/>
      <c r="K93" s="72"/>
      <c r="L93" s="149"/>
      <c r="M93" s="1045" t="str">
        <f t="shared" si="2"/>
        <v/>
      </c>
      <c r="N93" s="1046"/>
      <c r="O93" s="670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1047"/>
      <c r="E94" s="1048"/>
      <c r="F94" s="1048"/>
      <c r="G94" s="1048"/>
      <c r="H94" s="1048"/>
      <c r="I94" s="1048"/>
      <c r="J94" s="1049"/>
      <c r="K94" s="72"/>
      <c r="L94" s="149"/>
      <c r="M94" s="1045" t="str">
        <f t="shared" si="2"/>
        <v/>
      </c>
      <c r="N94" s="1046"/>
      <c r="O94" s="670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1047"/>
      <c r="E95" s="1048"/>
      <c r="F95" s="1048"/>
      <c r="G95" s="1048"/>
      <c r="H95" s="1048"/>
      <c r="I95" s="1048"/>
      <c r="J95" s="1049"/>
      <c r="K95" s="72"/>
      <c r="L95" s="149"/>
      <c r="M95" s="1045" t="str">
        <f t="shared" si="2"/>
        <v/>
      </c>
      <c r="N95" s="1046"/>
      <c r="O95" s="670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1047"/>
      <c r="E96" s="1048"/>
      <c r="F96" s="1048"/>
      <c r="G96" s="1048"/>
      <c r="H96" s="1048"/>
      <c r="I96" s="1048"/>
      <c r="J96" s="1049"/>
      <c r="K96" s="72"/>
      <c r="L96" s="149"/>
      <c r="M96" s="1045" t="str">
        <f t="shared" si="2"/>
        <v/>
      </c>
      <c r="N96" s="1046"/>
      <c r="O96" s="670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1047"/>
      <c r="E97" s="1048"/>
      <c r="F97" s="1048"/>
      <c r="G97" s="1048"/>
      <c r="H97" s="1048"/>
      <c r="I97" s="1048"/>
      <c r="J97" s="1049"/>
      <c r="K97" s="72"/>
      <c r="L97" s="149"/>
      <c r="M97" s="1045" t="str">
        <f t="shared" si="2"/>
        <v/>
      </c>
      <c r="N97" s="1046"/>
      <c r="O97" s="670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1047"/>
      <c r="E98" s="1048"/>
      <c r="F98" s="1048"/>
      <c r="G98" s="1048"/>
      <c r="H98" s="1048"/>
      <c r="I98" s="1048"/>
      <c r="J98" s="1049"/>
      <c r="K98" s="72"/>
      <c r="L98" s="149"/>
      <c r="M98" s="1045" t="str">
        <f t="shared" si="2"/>
        <v/>
      </c>
      <c r="N98" s="1046"/>
      <c r="O98" s="670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1047"/>
      <c r="E99" s="1048"/>
      <c r="F99" s="1048"/>
      <c r="G99" s="1048"/>
      <c r="H99" s="1048"/>
      <c r="I99" s="1048"/>
      <c r="J99" s="1049"/>
      <c r="K99" s="72"/>
      <c r="L99" s="149"/>
      <c r="M99" s="1045" t="str">
        <f t="shared" si="2"/>
        <v/>
      </c>
      <c r="N99" s="1046"/>
      <c r="O99" s="670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1047"/>
      <c r="E100" s="1048"/>
      <c r="F100" s="1048"/>
      <c r="G100" s="1048"/>
      <c r="H100" s="1048"/>
      <c r="I100" s="1048"/>
      <c r="J100" s="1049"/>
      <c r="K100" s="72"/>
      <c r="L100" s="149"/>
      <c r="M100" s="1045" t="str">
        <f t="shared" si="2"/>
        <v/>
      </c>
      <c r="N100" s="1046"/>
      <c r="O100" s="670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1047"/>
      <c r="E101" s="1048"/>
      <c r="F101" s="1048"/>
      <c r="G101" s="1048"/>
      <c r="H101" s="1048"/>
      <c r="I101" s="1048"/>
      <c r="J101" s="1049"/>
      <c r="K101" s="72"/>
      <c r="L101" s="149"/>
      <c r="M101" s="1045" t="str">
        <f t="shared" si="2"/>
        <v/>
      </c>
      <c r="N101" s="1046"/>
      <c r="O101" s="670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1047"/>
      <c r="E102" s="1048"/>
      <c r="F102" s="1048"/>
      <c r="G102" s="1048"/>
      <c r="H102" s="1048"/>
      <c r="I102" s="1048"/>
      <c r="J102" s="1049"/>
      <c r="K102" s="72"/>
      <c r="L102" s="149"/>
      <c r="M102" s="1045" t="str">
        <f t="shared" si="2"/>
        <v/>
      </c>
      <c r="N102" s="1046"/>
      <c r="O102" s="670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1047"/>
      <c r="E103" s="1048"/>
      <c r="F103" s="1048"/>
      <c r="G103" s="1048"/>
      <c r="H103" s="1048"/>
      <c r="I103" s="1048"/>
      <c r="J103" s="1049"/>
      <c r="K103" s="72"/>
      <c r="L103" s="149"/>
      <c r="M103" s="1045" t="str">
        <f t="shared" si="2"/>
        <v/>
      </c>
      <c r="N103" s="1046"/>
      <c r="O103" s="670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1047"/>
      <c r="E104" s="1048"/>
      <c r="F104" s="1048"/>
      <c r="G104" s="1048"/>
      <c r="H104" s="1048"/>
      <c r="I104" s="1048"/>
      <c r="J104" s="1049"/>
      <c r="K104" s="72"/>
      <c r="L104" s="149"/>
      <c r="M104" s="1045" t="str">
        <f t="shared" si="2"/>
        <v/>
      </c>
      <c r="N104" s="1046"/>
      <c r="O104" s="670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1047"/>
      <c r="E105" s="1048"/>
      <c r="F105" s="1048"/>
      <c r="G105" s="1048"/>
      <c r="H105" s="1048"/>
      <c r="I105" s="1048"/>
      <c r="J105" s="1049"/>
      <c r="K105" s="72"/>
      <c r="L105" s="149"/>
      <c r="M105" s="1045" t="str">
        <f t="shared" si="2"/>
        <v/>
      </c>
      <c r="N105" s="1046"/>
      <c r="O105" s="670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1047"/>
      <c r="E106" s="1048"/>
      <c r="F106" s="1048"/>
      <c r="G106" s="1048"/>
      <c r="H106" s="1048"/>
      <c r="I106" s="1048"/>
      <c r="J106" s="1049"/>
      <c r="K106" s="72"/>
      <c r="L106" s="149"/>
      <c r="M106" s="1045" t="str">
        <f t="shared" si="2"/>
        <v/>
      </c>
      <c r="N106" s="1046"/>
      <c r="O106" s="670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1047"/>
      <c r="E107" s="1048"/>
      <c r="F107" s="1048"/>
      <c r="G107" s="1048"/>
      <c r="H107" s="1048"/>
      <c r="I107" s="1048"/>
      <c r="J107" s="1049"/>
      <c r="K107" s="72"/>
      <c r="L107" s="149"/>
      <c r="M107" s="1045" t="str">
        <f t="shared" si="2"/>
        <v/>
      </c>
      <c r="N107" s="1046"/>
      <c r="O107" s="670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1047"/>
      <c r="E108" s="1048"/>
      <c r="F108" s="1048"/>
      <c r="G108" s="1048"/>
      <c r="H108" s="1048"/>
      <c r="I108" s="1048"/>
      <c r="J108" s="1049"/>
      <c r="K108" s="72"/>
      <c r="L108" s="149"/>
      <c r="M108" s="1045" t="str">
        <f t="shared" si="2"/>
        <v/>
      </c>
      <c r="N108" s="1046"/>
      <c r="O108" s="670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1047"/>
      <c r="E109" s="1048"/>
      <c r="F109" s="1048"/>
      <c r="G109" s="1048"/>
      <c r="H109" s="1048"/>
      <c r="I109" s="1048"/>
      <c r="J109" s="1049"/>
      <c r="K109" s="72"/>
      <c r="L109" s="149"/>
      <c r="M109" s="1045" t="str">
        <f t="shared" si="2"/>
        <v/>
      </c>
      <c r="N109" s="1046"/>
      <c r="O109" s="670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 AGOSTO DE 2014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911" t="s">
        <v>92</v>
      </c>
      <c r="C160" s="911"/>
      <c r="D160" s="911"/>
      <c r="E160" s="911"/>
      <c r="F160" s="911"/>
      <c r="G160" s="911"/>
      <c r="H160" s="911"/>
      <c r="I160" s="911"/>
      <c r="J160" s="911"/>
      <c r="K160" s="911"/>
      <c r="L160" s="911"/>
      <c r="M160" s="911"/>
      <c r="N160" s="911"/>
      <c r="O160" s="911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911" t="s">
        <v>90</v>
      </c>
      <c r="C161" s="911"/>
      <c r="D161" s="911"/>
      <c r="E161" s="911"/>
      <c r="F161" s="911"/>
      <c r="G161" s="911"/>
      <c r="H161" s="911"/>
      <c r="I161" s="911"/>
      <c r="J161" s="911"/>
      <c r="K161" s="911"/>
      <c r="L161" s="911"/>
      <c r="M161" s="911"/>
      <c r="N161" s="911"/>
      <c r="O161" s="911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936" t="s">
        <v>10</v>
      </c>
      <c r="C163" s="936"/>
      <c r="D163" s="936"/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058" t="s">
        <v>1</v>
      </c>
      <c r="C185" s="897" t="s">
        <v>7</v>
      </c>
      <c r="D185" s="1037" t="s">
        <v>8</v>
      </c>
      <c r="E185" s="1038"/>
      <c r="F185" s="1038"/>
      <c r="G185" s="1038"/>
      <c r="H185" s="1038"/>
      <c r="I185" s="1038"/>
      <c r="J185" s="1060"/>
      <c r="K185" s="847" t="s">
        <v>80</v>
      </c>
      <c r="L185" s="897" t="s">
        <v>3</v>
      </c>
      <c r="M185" s="898" t="s">
        <v>180</v>
      </c>
      <c r="N185" s="1051"/>
      <c r="O185" s="1050" t="s">
        <v>181</v>
      </c>
      <c r="P185" s="900" t="s">
        <v>2</v>
      </c>
      <c r="Q185" s="469"/>
    </row>
    <row r="186" spans="1:24" s="42" customFormat="1" ht="27.75" customHeight="1">
      <c r="A186" s="496"/>
      <c r="B186" s="1059"/>
      <c r="C186" s="1033"/>
      <c r="D186" s="1039"/>
      <c r="E186" s="1040"/>
      <c r="F186" s="1040"/>
      <c r="G186" s="1040"/>
      <c r="H186" s="1040"/>
      <c r="I186" s="1040"/>
      <c r="J186" s="1061"/>
      <c r="K186" s="1054"/>
      <c r="L186" s="1009"/>
      <c r="M186" s="1052"/>
      <c r="N186" s="1053"/>
      <c r="O186" s="1050"/>
      <c r="P186" s="1012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943" t="s">
        <v>99</v>
      </c>
      <c r="E187" s="944"/>
      <c r="F187" s="944"/>
      <c r="G187" s="944"/>
      <c r="H187" s="944"/>
      <c r="I187" s="944"/>
      <c r="J187" s="945"/>
      <c r="K187" s="157" t="s">
        <v>35</v>
      </c>
      <c r="L187" s="368">
        <v>1200</v>
      </c>
      <c r="M187" s="1073">
        <f>C187*L187</f>
        <v>1200</v>
      </c>
      <c r="N187" s="1074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943" t="s">
        <v>75</v>
      </c>
      <c r="E188" s="944"/>
      <c r="F188" s="944"/>
      <c r="G188" s="944"/>
      <c r="H188" s="944"/>
      <c r="I188" s="944"/>
      <c r="J188" s="945"/>
      <c r="K188" s="363" t="s">
        <v>37</v>
      </c>
      <c r="L188" s="368">
        <v>240</v>
      </c>
      <c r="M188" s="1073">
        <f>C188*L188</f>
        <v>240</v>
      </c>
      <c r="N188" s="1074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943" t="s">
        <v>100</v>
      </c>
      <c r="E189" s="944"/>
      <c r="F189" s="944"/>
      <c r="G189" s="944"/>
      <c r="H189" s="944"/>
      <c r="I189" s="944"/>
      <c r="J189" s="945"/>
      <c r="K189" s="363" t="s">
        <v>73</v>
      </c>
      <c r="L189" s="368">
        <v>456</v>
      </c>
      <c r="M189" s="1073">
        <f>C189*L189</f>
        <v>456</v>
      </c>
      <c r="N189" s="1074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943" t="s">
        <v>75</v>
      </c>
      <c r="E190" s="944"/>
      <c r="F190" s="944"/>
      <c r="G190" s="944"/>
      <c r="H190" s="944"/>
      <c r="I190" s="944"/>
      <c r="J190" s="945"/>
      <c r="K190" s="363" t="s">
        <v>73</v>
      </c>
      <c r="L190" s="368">
        <v>45</v>
      </c>
      <c r="M190" s="1073">
        <f>C190*L190</f>
        <v>45</v>
      </c>
      <c r="N190" s="1074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1075"/>
      <c r="J191" s="1075"/>
      <c r="K191" s="1075"/>
      <c r="L191" s="1075"/>
      <c r="M191" s="921" t="s">
        <v>5</v>
      </c>
      <c r="N191" s="922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1070" t="s">
        <v>91</v>
      </c>
      <c r="C193" s="1071"/>
      <c r="D193" s="1071"/>
      <c r="E193" s="1071"/>
      <c r="F193" s="1071"/>
      <c r="G193" s="1071"/>
      <c r="H193" s="1071"/>
      <c r="I193" s="1071"/>
      <c r="J193" s="1071"/>
      <c r="K193" s="1071"/>
      <c r="L193" s="1071"/>
      <c r="M193" s="1071"/>
      <c r="N193" s="1071"/>
      <c r="O193" s="1071"/>
      <c r="P193" s="1072"/>
      <c r="Q193" s="524"/>
    </row>
    <row r="194" spans="1:17" ht="12.75" customHeight="1">
      <c r="A194" s="489"/>
      <c r="B194" s="367" t="str">
        <f>B112</f>
        <v>FAPESP,  AGOSTO DE 2014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arK7/BT9yTcNYEcTFrNwfqIPdB3r1WCk/IkuILZxEzp9nFH6mKme9bGNNQoUV640duZMmzOGEkcEU2KUR7hniQ==" saltValue="GOnWJ90x7EuUJDpfarEi8A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44" priority="63" stopIfTrue="1" operator="equal">
      <formula>0</formula>
    </cfRule>
  </conditionalFormatting>
  <conditionalFormatting sqref="D187:H190">
    <cfRule type="cellIs" dxfId="43" priority="62" stopIfTrue="1" operator="equal">
      <formula>0</formula>
    </cfRule>
  </conditionalFormatting>
  <conditionalFormatting sqref="O191">
    <cfRule type="cellIs" dxfId="42" priority="60" stopIfTrue="1" operator="equal">
      <formula>0</formula>
    </cfRule>
  </conditionalFormatting>
  <conditionalFormatting sqref="C183 J183 H183 M183 E183 O183 M15 J13 H13 O13 O15 C13 E13 C15 E15 J15 H15">
    <cfRule type="cellIs" dxfId="41" priority="59" stopIfTrue="1" operator="equal">
      <formula>0</formula>
    </cfRule>
  </conditionalFormatting>
  <conditionalFormatting sqref="B187:C190 K187:K190 B65 C65:H109 C56:D58 C22:H55 K22:K58 K65:K110">
    <cfRule type="cellIs" dxfId="40" priority="58" stopIfTrue="1" operator="equal">
      <formula>0</formula>
    </cfRule>
  </conditionalFormatting>
  <conditionalFormatting sqref="O23:O58 O65:O109">
    <cfRule type="cellIs" dxfId="39" priority="54" stopIfTrue="1" operator="equal">
      <formula>""</formula>
    </cfRule>
  </conditionalFormatting>
  <conditionalFormatting sqref="D17 M22:N58 O23:O58 M65:O109">
    <cfRule type="cellIs" dxfId="38" priority="49" stopIfTrue="1" operator="equal">
      <formula>""</formula>
    </cfRule>
  </conditionalFormatting>
  <conditionalFormatting sqref="F8:L8">
    <cfRule type="cellIs" dxfId="37" priority="34" stopIfTrue="1" operator="equal">
      <formula>""</formula>
    </cfRule>
  </conditionalFormatting>
  <conditionalFormatting sqref="M22:N58 M65:N109">
    <cfRule type="cellIs" dxfId="36" priority="21" operator="equal">
      <formula>0</formula>
    </cfRule>
  </conditionalFormatting>
  <conditionalFormatting sqref="D10:F10">
    <cfRule type="cellIs" dxfId="35" priority="19" stopIfTrue="1" operator="equal">
      <formula>""</formula>
    </cfRule>
  </conditionalFormatting>
  <conditionalFormatting sqref="D10 F8:P8">
    <cfRule type="cellIs" dxfId="34" priority="13" stopIfTrue="1" operator="equal">
      <formula>""</formula>
    </cfRule>
  </conditionalFormatting>
  <conditionalFormatting sqref="O22:O58">
    <cfRule type="cellIs" dxfId="33" priority="5" stopIfTrue="1" operator="equal">
      <formula>""</formula>
    </cfRule>
  </conditionalFormatting>
  <conditionalFormatting sqref="O22:O58">
    <cfRule type="cellIs" dxfId="32" priority="4" stopIfTrue="1" operator="equal">
      <formula>""</formula>
    </cfRule>
  </conditionalFormatting>
  <conditionalFormatting sqref="O65:O109">
    <cfRule type="cellIs" dxfId="31" priority="3" stopIfTrue="1" operator="equal">
      <formula>""</formula>
    </cfRule>
  </conditionalFormatting>
  <conditionalFormatting sqref="O65:O109">
    <cfRule type="cellIs" dxfId="30" priority="2" stopIfTrue="1" operator="equal">
      <formula>""</formula>
    </cfRule>
  </conditionalFormatting>
  <conditionalFormatting sqref="M13">
    <cfRule type="cellIs" dxfId="29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>
      <selection activeCell="E34" sqref="E34:N34"/>
    </sheetView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836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836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837"/>
      <c r="F10" s="837"/>
      <c r="G10" s="837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084" t="s">
        <v>145</v>
      </c>
      <c r="C13" s="1085"/>
      <c r="D13" s="838" t="str">
        <f>IF(SUM(P16:P58:P65:P108)=0,"",SUM(P16:P58:P65:P108))</f>
        <v/>
      </c>
      <c r="E13" s="838"/>
      <c r="F13" s="838"/>
      <c r="G13" s="838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819" t="s">
        <v>1</v>
      </c>
      <c r="C15" s="819"/>
      <c r="D15" s="384" t="s">
        <v>7</v>
      </c>
      <c r="E15" s="856" t="s">
        <v>8</v>
      </c>
      <c r="F15" s="857"/>
      <c r="G15" s="857"/>
      <c r="H15" s="857"/>
      <c r="I15" s="857"/>
      <c r="J15" s="857"/>
      <c r="K15" s="857"/>
      <c r="L15" s="857"/>
      <c r="M15" s="857"/>
      <c r="N15" s="858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076"/>
      <c r="C16" s="1076"/>
      <c r="D16" s="18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076"/>
      <c r="C17" s="1076"/>
      <c r="D17" s="187"/>
      <c r="E17" s="1077"/>
      <c r="F17" s="1077"/>
      <c r="G17" s="1077"/>
      <c r="H17" s="1077"/>
      <c r="I17" s="1077"/>
      <c r="J17" s="1077"/>
      <c r="K17" s="1077"/>
      <c r="L17" s="1077"/>
      <c r="M17" s="1077"/>
      <c r="N17" s="1077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076"/>
      <c r="C18" s="1076"/>
      <c r="D18" s="18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076"/>
      <c r="C19" s="1076"/>
      <c r="D19" s="18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076"/>
      <c r="C20" s="1076"/>
      <c r="D20" s="187"/>
      <c r="E20" s="1077"/>
      <c r="F20" s="1077"/>
      <c r="G20" s="1077"/>
      <c r="H20" s="1077"/>
      <c r="I20" s="1077"/>
      <c r="J20" s="1077"/>
      <c r="K20" s="1077"/>
      <c r="L20" s="1077"/>
      <c r="M20" s="1077"/>
      <c r="N20" s="1077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076"/>
      <c r="C21" s="1076"/>
      <c r="D21" s="18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076"/>
      <c r="C22" s="1076"/>
      <c r="D22" s="18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076"/>
      <c r="C23" s="1076"/>
      <c r="D23" s="18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076"/>
      <c r="C24" s="1076"/>
      <c r="D24" s="18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076"/>
      <c r="C25" s="1076"/>
      <c r="D25" s="18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076"/>
      <c r="C26" s="1076"/>
      <c r="D26" s="18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076"/>
      <c r="C27" s="1076"/>
      <c r="D27" s="18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076"/>
      <c r="C28" s="1076"/>
      <c r="D28" s="18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076"/>
      <c r="C29" s="1076"/>
      <c r="D29" s="18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076"/>
      <c r="C30" s="1076"/>
      <c r="D30" s="18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076"/>
      <c r="C31" s="1076"/>
      <c r="D31" s="18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076"/>
      <c r="C32" s="1076"/>
      <c r="D32" s="18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076"/>
      <c r="C33" s="1076"/>
      <c r="D33" s="18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076"/>
      <c r="C34" s="1076"/>
      <c r="D34" s="187"/>
      <c r="E34" s="1077"/>
      <c r="F34" s="1077"/>
      <c r="G34" s="1077"/>
      <c r="H34" s="1077"/>
      <c r="I34" s="1077"/>
      <c r="J34" s="1077"/>
      <c r="K34" s="1077"/>
      <c r="L34" s="1077"/>
      <c r="M34" s="1077"/>
      <c r="N34" s="1077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076"/>
      <c r="C35" s="1076"/>
      <c r="D35" s="187"/>
      <c r="E35" s="1077"/>
      <c r="F35" s="1077"/>
      <c r="G35" s="1077"/>
      <c r="H35" s="1077"/>
      <c r="I35" s="1077"/>
      <c r="J35" s="1077"/>
      <c r="K35" s="1077"/>
      <c r="L35" s="1077"/>
      <c r="M35" s="1077"/>
      <c r="N35" s="1077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076"/>
      <c r="C36" s="1076"/>
      <c r="D36" s="187"/>
      <c r="E36" s="1077"/>
      <c r="F36" s="1077"/>
      <c r="G36" s="1077"/>
      <c r="H36" s="1077"/>
      <c r="I36" s="1077"/>
      <c r="J36" s="1077"/>
      <c r="K36" s="1077"/>
      <c r="L36" s="1077"/>
      <c r="M36" s="1077"/>
      <c r="N36" s="1077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076"/>
      <c r="C37" s="1076"/>
      <c r="D37" s="18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076"/>
      <c r="C38" s="1076"/>
      <c r="D38" s="187"/>
      <c r="E38" s="1077"/>
      <c r="F38" s="1077"/>
      <c r="G38" s="1077"/>
      <c r="H38" s="1077"/>
      <c r="I38" s="1077"/>
      <c r="J38" s="1077"/>
      <c r="K38" s="1077"/>
      <c r="L38" s="1077"/>
      <c r="M38" s="1077"/>
      <c r="N38" s="1077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076"/>
      <c r="C39" s="1076"/>
      <c r="D39" s="187"/>
      <c r="E39" s="1077"/>
      <c r="F39" s="1077"/>
      <c r="G39" s="1077"/>
      <c r="H39" s="1077"/>
      <c r="I39" s="1077"/>
      <c r="J39" s="1077"/>
      <c r="K39" s="1077"/>
      <c r="L39" s="1077"/>
      <c r="M39" s="1077"/>
      <c r="N39" s="1077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076"/>
      <c r="C40" s="1076"/>
      <c r="D40" s="18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076"/>
      <c r="C41" s="1076"/>
      <c r="D41" s="187"/>
      <c r="E41" s="1077"/>
      <c r="F41" s="1077"/>
      <c r="G41" s="1077"/>
      <c r="H41" s="1077"/>
      <c r="I41" s="1077"/>
      <c r="J41" s="1077"/>
      <c r="K41" s="1077"/>
      <c r="L41" s="1077"/>
      <c r="M41" s="1077"/>
      <c r="N41" s="1077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076"/>
      <c r="C42" s="1076"/>
      <c r="D42" s="18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076"/>
      <c r="C43" s="1076"/>
      <c r="D43" s="187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076"/>
      <c r="C44" s="1076"/>
      <c r="D44" s="18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076"/>
      <c r="C45" s="1076"/>
      <c r="D45" s="187"/>
      <c r="E45" s="1077"/>
      <c r="F45" s="1077"/>
      <c r="G45" s="1077"/>
      <c r="H45" s="1077"/>
      <c r="I45" s="1077"/>
      <c r="J45" s="1077"/>
      <c r="K45" s="1077"/>
      <c r="L45" s="1077"/>
      <c r="M45" s="1077"/>
      <c r="N45" s="1077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076"/>
      <c r="C46" s="1076"/>
      <c r="D46" s="187"/>
      <c r="E46" s="1077"/>
      <c r="F46" s="1077"/>
      <c r="G46" s="1077"/>
      <c r="H46" s="1077"/>
      <c r="I46" s="1077"/>
      <c r="J46" s="1077"/>
      <c r="K46" s="1077"/>
      <c r="L46" s="1077"/>
      <c r="M46" s="1077"/>
      <c r="N46" s="1077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076"/>
      <c r="C47" s="1076"/>
      <c r="D47" s="187"/>
      <c r="E47" s="1077"/>
      <c r="F47" s="1077"/>
      <c r="G47" s="1077"/>
      <c r="H47" s="1077"/>
      <c r="I47" s="1077"/>
      <c r="J47" s="1077"/>
      <c r="K47" s="1077"/>
      <c r="L47" s="1077"/>
      <c r="M47" s="1077"/>
      <c r="N47" s="1077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076"/>
      <c r="C48" s="1076"/>
      <c r="D48" s="187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076"/>
      <c r="C49" s="1076"/>
      <c r="D49" s="18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076"/>
      <c r="C50" s="1076"/>
      <c r="D50" s="187"/>
      <c r="E50" s="1077"/>
      <c r="F50" s="1077"/>
      <c r="G50" s="1077"/>
      <c r="H50" s="1077"/>
      <c r="I50" s="1077"/>
      <c r="J50" s="1077"/>
      <c r="K50" s="1077"/>
      <c r="L50" s="1077"/>
      <c r="M50" s="1077"/>
      <c r="N50" s="1077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076"/>
      <c r="C51" s="1076"/>
      <c r="D51" s="187"/>
      <c r="E51" s="1077"/>
      <c r="F51" s="1077"/>
      <c r="G51" s="1077"/>
      <c r="H51" s="1077"/>
      <c r="I51" s="1077"/>
      <c r="J51" s="1077"/>
      <c r="K51" s="1077"/>
      <c r="L51" s="1077"/>
      <c r="M51" s="1077"/>
      <c r="N51" s="1077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076"/>
      <c r="C52" s="1076"/>
      <c r="D52" s="187"/>
      <c r="E52" s="1077"/>
      <c r="F52" s="1077"/>
      <c r="G52" s="1077"/>
      <c r="H52" s="1077"/>
      <c r="I52" s="1077"/>
      <c r="J52" s="1077"/>
      <c r="K52" s="1077"/>
      <c r="L52" s="1077"/>
      <c r="M52" s="1077"/>
      <c r="N52" s="1077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076"/>
      <c r="C53" s="1076"/>
      <c r="D53" s="18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076"/>
      <c r="C54" s="1076"/>
      <c r="D54" s="18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076"/>
      <c r="C55" s="1076"/>
      <c r="D55" s="187"/>
      <c r="E55" s="1077"/>
      <c r="F55" s="1077"/>
      <c r="G55" s="1077"/>
      <c r="H55" s="1077"/>
      <c r="I55" s="1077"/>
      <c r="J55" s="1077"/>
      <c r="K55" s="1077"/>
      <c r="L55" s="1077"/>
      <c r="M55" s="1077"/>
      <c r="N55" s="1077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076"/>
      <c r="C56" s="1076"/>
      <c r="D56" s="18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076"/>
      <c r="C57" s="1076"/>
      <c r="D57" s="187"/>
      <c r="E57" s="1077"/>
      <c r="F57" s="1077"/>
      <c r="G57" s="1077"/>
      <c r="H57" s="1077"/>
      <c r="I57" s="1077"/>
      <c r="J57" s="1077"/>
      <c r="K57" s="1077"/>
      <c r="L57" s="1077"/>
      <c r="M57" s="1077"/>
      <c r="N57" s="1077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076"/>
      <c r="C58" s="1076"/>
      <c r="D58" s="187"/>
      <c r="E58" s="1077"/>
      <c r="F58" s="1077"/>
      <c r="G58" s="1077"/>
      <c r="H58" s="1077"/>
      <c r="I58" s="1077"/>
      <c r="J58" s="1077"/>
      <c r="K58" s="1077"/>
      <c r="L58" s="1077"/>
      <c r="M58" s="1077"/>
      <c r="N58" s="1077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079" t="s">
        <v>103</v>
      </c>
      <c r="C60" s="1079"/>
      <c r="D60" s="1079"/>
      <c r="E60" s="1079"/>
      <c r="F60" s="1079"/>
      <c r="G60" s="1079"/>
      <c r="H60" s="1079"/>
      <c r="I60" s="1079"/>
      <c r="J60" s="1079"/>
      <c r="K60" s="1079"/>
      <c r="L60" s="1079"/>
      <c r="M60" s="1079"/>
      <c r="N60" s="1079"/>
      <c r="O60" s="1079"/>
      <c r="P60" s="1079"/>
      <c r="Q60" s="1079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080" t="str">
        <f>'1-MPN'!B67</f>
        <v>FAPESP,  AGOSTO DE 2014</v>
      </c>
      <c r="C61" s="1080"/>
      <c r="D61" s="1080"/>
      <c r="E61" s="1080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819" t="s">
        <v>1</v>
      </c>
      <c r="C64" s="1078"/>
      <c r="D64" s="384" t="s">
        <v>7</v>
      </c>
      <c r="E64" s="856" t="s">
        <v>8</v>
      </c>
      <c r="F64" s="857"/>
      <c r="G64" s="857"/>
      <c r="H64" s="857"/>
      <c r="I64" s="857"/>
      <c r="J64" s="857"/>
      <c r="K64" s="857"/>
      <c r="L64" s="857"/>
      <c r="M64" s="857"/>
      <c r="N64" s="858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076"/>
      <c r="C65" s="1076"/>
      <c r="D65" s="187"/>
      <c r="E65" s="1077"/>
      <c r="F65" s="1077"/>
      <c r="G65" s="1077"/>
      <c r="H65" s="1077"/>
      <c r="I65" s="1077"/>
      <c r="J65" s="1077"/>
      <c r="K65" s="1077"/>
      <c r="L65" s="1077"/>
      <c r="M65" s="1077"/>
      <c r="N65" s="1077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076"/>
      <c r="C66" s="1076"/>
      <c r="D66" s="187"/>
      <c r="E66" s="1077"/>
      <c r="F66" s="1077"/>
      <c r="G66" s="1077"/>
      <c r="H66" s="1077"/>
      <c r="I66" s="1077"/>
      <c r="J66" s="1077"/>
      <c r="K66" s="1077"/>
      <c r="L66" s="1077"/>
      <c r="M66" s="1077"/>
      <c r="N66" s="1077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076"/>
      <c r="C67" s="1076"/>
      <c r="D67" s="187"/>
      <c r="E67" s="1077"/>
      <c r="F67" s="1077"/>
      <c r="G67" s="1077"/>
      <c r="H67" s="1077"/>
      <c r="I67" s="1077"/>
      <c r="J67" s="1077"/>
      <c r="K67" s="1077"/>
      <c r="L67" s="1077"/>
      <c r="M67" s="1077"/>
      <c r="N67" s="1077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076"/>
      <c r="C68" s="1076"/>
      <c r="D68" s="187"/>
      <c r="E68" s="1077"/>
      <c r="F68" s="1077"/>
      <c r="G68" s="1077"/>
      <c r="H68" s="1077"/>
      <c r="I68" s="1077"/>
      <c r="J68" s="1077"/>
      <c r="K68" s="1077"/>
      <c r="L68" s="1077"/>
      <c r="M68" s="1077"/>
      <c r="N68" s="1077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076"/>
      <c r="C69" s="1076"/>
      <c r="D69" s="187"/>
      <c r="E69" s="1077"/>
      <c r="F69" s="1077"/>
      <c r="G69" s="1077"/>
      <c r="H69" s="1077"/>
      <c r="I69" s="1077"/>
      <c r="J69" s="1077"/>
      <c r="K69" s="1077"/>
      <c r="L69" s="1077"/>
      <c r="M69" s="1077"/>
      <c r="N69" s="1077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076"/>
      <c r="C70" s="1076"/>
      <c r="D70" s="187"/>
      <c r="E70" s="1077"/>
      <c r="F70" s="1077"/>
      <c r="G70" s="1077"/>
      <c r="H70" s="1077"/>
      <c r="I70" s="1077"/>
      <c r="J70" s="1077"/>
      <c r="K70" s="1077"/>
      <c r="L70" s="1077"/>
      <c r="M70" s="1077"/>
      <c r="N70" s="1077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076"/>
      <c r="C71" s="1076"/>
      <c r="D71" s="187"/>
      <c r="E71" s="1077"/>
      <c r="F71" s="1077"/>
      <c r="G71" s="1077"/>
      <c r="H71" s="1077"/>
      <c r="I71" s="1077"/>
      <c r="J71" s="1077"/>
      <c r="K71" s="1077"/>
      <c r="L71" s="1077"/>
      <c r="M71" s="1077"/>
      <c r="N71" s="1077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076"/>
      <c r="C72" s="1076"/>
      <c r="D72" s="187"/>
      <c r="E72" s="1077"/>
      <c r="F72" s="1077"/>
      <c r="G72" s="1077"/>
      <c r="H72" s="1077"/>
      <c r="I72" s="1077"/>
      <c r="J72" s="1077"/>
      <c r="K72" s="1077"/>
      <c r="L72" s="1077"/>
      <c r="M72" s="1077"/>
      <c r="N72" s="1077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076"/>
      <c r="C73" s="1076"/>
      <c r="D73" s="187"/>
      <c r="E73" s="1077"/>
      <c r="F73" s="1077"/>
      <c r="G73" s="1077"/>
      <c r="H73" s="1077"/>
      <c r="I73" s="1077"/>
      <c r="J73" s="1077"/>
      <c r="K73" s="1077"/>
      <c r="L73" s="1077"/>
      <c r="M73" s="1077"/>
      <c r="N73" s="1077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076"/>
      <c r="C74" s="1076"/>
      <c r="D74" s="187"/>
      <c r="E74" s="1077"/>
      <c r="F74" s="1077"/>
      <c r="G74" s="1077"/>
      <c r="H74" s="1077"/>
      <c r="I74" s="1077"/>
      <c r="J74" s="1077"/>
      <c r="K74" s="1077"/>
      <c r="L74" s="1077"/>
      <c r="M74" s="1077"/>
      <c r="N74" s="1077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076"/>
      <c r="C75" s="1076"/>
      <c r="D75" s="18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076"/>
      <c r="C76" s="1076"/>
      <c r="D76" s="187"/>
      <c r="E76" s="1077"/>
      <c r="F76" s="1077"/>
      <c r="G76" s="1077"/>
      <c r="H76" s="1077"/>
      <c r="I76" s="1077"/>
      <c r="J76" s="1077"/>
      <c r="K76" s="1077"/>
      <c r="L76" s="1077"/>
      <c r="M76" s="1077"/>
      <c r="N76" s="1077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076"/>
      <c r="C77" s="1076"/>
      <c r="D77" s="18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076"/>
      <c r="C78" s="1076"/>
      <c r="D78" s="18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076"/>
      <c r="C79" s="1076"/>
      <c r="D79" s="187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076"/>
      <c r="C80" s="1076"/>
      <c r="D80" s="187"/>
      <c r="E80" s="1077"/>
      <c r="F80" s="1077"/>
      <c r="G80" s="1077"/>
      <c r="H80" s="1077"/>
      <c r="I80" s="1077"/>
      <c r="J80" s="1077"/>
      <c r="K80" s="1077"/>
      <c r="L80" s="1077"/>
      <c r="M80" s="1077"/>
      <c r="N80" s="1077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076"/>
      <c r="C81" s="1076"/>
      <c r="D81" s="187"/>
      <c r="E81" s="1077"/>
      <c r="F81" s="1077"/>
      <c r="G81" s="1077"/>
      <c r="H81" s="1077"/>
      <c r="I81" s="1077"/>
      <c r="J81" s="1077"/>
      <c r="K81" s="1077"/>
      <c r="L81" s="1077"/>
      <c r="M81" s="1077"/>
      <c r="N81" s="1077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076"/>
      <c r="C82" s="1076"/>
      <c r="D82" s="187"/>
      <c r="E82" s="1077"/>
      <c r="F82" s="1077"/>
      <c r="G82" s="1077"/>
      <c r="H82" s="1077"/>
      <c r="I82" s="1077"/>
      <c r="J82" s="1077"/>
      <c r="K82" s="1077"/>
      <c r="L82" s="1077"/>
      <c r="M82" s="1077"/>
      <c r="N82" s="1077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076"/>
      <c r="C83" s="1076"/>
      <c r="D83" s="187"/>
      <c r="E83" s="1077"/>
      <c r="F83" s="1077"/>
      <c r="G83" s="1077"/>
      <c r="H83" s="1077"/>
      <c r="I83" s="1077"/>
      <c r="J83" s="1077"/>
      <c r="K83" s="1077"/>
      <c r="L83" s="1077"/>
      <c r="M83" s="1077"/>
      <c r="N83" s="1077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076"/>
      <c r="C84" s="1076"/>
      <c r="D84" s="187"/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076"/>
      <c r="C85" s="1076"/>
      <c r="D85" s="187"/>
      <c r="E85" s="1077"/>
      <c r="F85" s="1077"/>
      <c r="G85" s="1077"/>
      <c r="H85" s="1077"/>
      <c r="I85" s="1077"/>
      <c r="J85" s="1077"/>
      <c r="K85" s="1077"/>
      <c r="L85" s="1077"/>
      <c r="M85" s="1077"/>
      <c r="N85" s="1077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076"/>
      <c r="C86" s="1076"/>
      <c r="D86" s="187"/>
      <c r="E86" s="1077"/>
      <c r="F86" s="1077"/>
      <c r="G86" s="1077"/>
      <c r="H86" s="1077"/>
      <c r="I86" s="1077"/>
      <c r="J86" s="1077"/>
      <c r="K86" s="1077"/>
      <c r="L86" s="1077"/>
      <c r="M86" s="1077"/>
      <c r="N86" s="1077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076"/>
      <c r="C87" s="1076"/>
      <c r="D87" s="18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076"/>
      <c r="C88" s="1076"/>
      <c r="D88" s="187"/>
      <c r="E88" s="1077"/>
      <c r="F88" s="1077"/>
      <c r="G88" s="1077"/>
      <c r="H88" s="1077"/>
      <c r="I88" s="1077"/>
      <c r="J88" s="1077"/>
      <c r="K88" s="1077"/>
      <c r="L88" s="1077"/>
      <c r="M88" s="1077"/>
      <c r="N88" s="1077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076"/>
      <c r="C89" s="1076"/>
      <c r="D89" s="18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076"/>
      <c r="C90" s="1076"/>
      <c r="D90" s="187"/>
      <c r="E90" s="1077"/>
      <c r="F90" s="1077"/>
      <c r="G90" s="1077"/>
      <c r="H90" s="1077"/>
      <c r="I90" s="1077"/>
      <c r="J90" s="1077"/>
      <c r="K90" s="1077"/>
      <c r="L90" s="1077"/>
      <c r="M90" s="1077"/>
      <c r="N90" s="1077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076"/>
      <c r="C91" s="1076"/>
      <c r="D91" s="187"/>
      <c r="E91" s="1077"/>
      <c r="F91" s="1077"/>
      <c r="G91" s="1077"/>
      <c r="H91" s="1077"/>
      <c r="I91" s="1077"/>
      <c r="J91" s="1077"/>
      <c r="K91" s="1077"/>
      <c r="L91" s="1077"/>
      <c r="M91" s="1077"/>
      <c r="N91" s="1077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076"/>
      <c r="C92" s="1076"/>
      <c r="D92" s="187"/>
      <c r="E92" s="1077"/>
      <c r="F92" s="1077"/>
      <c r="G92" s="1077"/>
      <c r="H92" s="1077"/>
      <c r="I92" s="1077"/>
      <c r="J92" s="1077"/>
      <c r="K92" s="1077"/>
      <c r="L92" s="1077"/>
      <c r="M92" s="1077"/>
      <c r="N92" s="1077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076"/>
      <c r="C93" s="1076"/>
      <c r="D93" s="187"/>
      <c r="E93" s="1077"/>
      <c r="F93" s="1077"/>
      <c r="G93" s="1077"/>
      <c r="H93" s="1077"/>
      <c r="I93" s="1077"/>
      <c r="J93" s="1077"/>
      <c r="K93" s="1077"/>
      <c r="L93" s="1077"/>
      <c r="M93" s="1077"/>
      <c r="N93" s="1077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076"/>
      <c r="C94" s="1076"/>
      <c r="D94" s="187"/>
      <c r="E94" s="1077"/>
      <c r="F94" s="1077"/>
      <c r="G94" s="1077"/>
      <c r="H94" s="1077"/>
      <c r="I94" s="1077"/>
      <c r="J94" s="1077"/>
      <c r="K94" s="1077"/>
      <c r="L94" s="1077"/>
      <c r="M94" s="1077"/>
      <c r="N94" s="1077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076"/>
      <c r="C95" s="1076"/>
      <c r="D95" s="18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076"/>
      <c r="C96" s="1076"/>
      <c r="D96" s="18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076"/>
      <c r="C97" s="1076"/>
      <c r="D97" s="187"/>
      <c r="E97" s="1077"/>
      <c r="F97" s="1077"/>
      <c r="G97" s="1077"/>
      <c r="H97" s="1077"/>
      <c r="I97" s="1077"/>
      <c r="J97" s="1077"/>
      <c r="K97" s="1077"/>
      <c r="L97" s="1077"/>
      <c r="M97" s="1077"/>
      <c r="N97" s="1077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076"/>
      <c r="C98" s="1076"/>
      <c r="D98" s="187"/>
      <c r="E98" s="1077"/>
      <c r="F98" s="1077"/>
      <c r="G98" s="1077"/>
      <c r="H98" s="1077"/>
      <c r="I98" s="1077"/>
      <c r="J98" s="1077"/>
      <c r="K98" s="1077"/>
      <c r="L98" s="1077"/>
      <c r="M98" s="1077"/>
      <c r="N98" s="1077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076"/>
      <c r="C99" s="1076"/>
      <c r="D99" s="187"/>
      <c r="E99" s="1077"/>
      <c r="F99" s="1077"/>
      <c r="G99" s="1077"/>
      <c r="H99" s="1077"/>
      <c r="I99" s="1077"/>
      <c r="J99" s="1077"/>
      <c r="K99" s="1077"/>
      <c r="L99" s="1077"/>
      <c r="M99" s="1077"/>
      <c r="N99" s="1077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076"/>
      <c r="C100" s="1076"/>
      <c r="D100" s="187"/>
      <c r="E100" s="1077"/>
      <c r="F100" s="1077"/>
      <c r="G100" s="1077"/>
      <c r="H100" s="1077"/>
      <c r="I100" s="1077"/>
      <c r="J100" s="1077"/>
      <c r="K100" s="1077"/>
      <c r="L100" s="1077"/>
      <c r="M100" s="1077"/>
      <c r="N100" s="1077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076"/>
      <c r="C101" s="1076"/>
      <c r="D101" s="187"/>
      <c r="E101" s="1077"/>
      <c r="F101" s="1077"/>
      <c r="G101" s="1077"/>
      <c r="H101" s="1077"/>
      <c r="I101" s="1077"/>
      <c r="J101" s="1077"/>
      <c r="K101" s="1077"/>
      <c r="L101" s="1077"/>
      <c r="M101" s="1077"/>
      <c r="N101" s="1077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076"/>
      <c r="C102" s="1076"/>
      <c r="D102" s="187"/>
      <c r="E102" s="1077"/>
      <c r="F102" s="1077"/>
      <c r="G102" s="1077"/>
      <c r="H102" s="1077"/>
      <c r="I102" s="1077"/>
      <c r="J102" s="1077"/>
      <c r="K102" s="1077"/>
      <c r="L102" s="1077"/>
      <c r="M102" s="1077"/>
      <c r="N102" s="1077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076"/>
      <c r="C103" s="1076"/>
      <c r="D103" s="187"/>
      <c r="E103" s="1077"/>
      <c r="F103" s="1077"/>
      <c r="G103" s="1077"/>
      <c r="H103" s="1077"/>
      <c r="I103" s="1077"/>
      <c r="J103" s="1077"/>
      <c r="K103" s="1077"/>
      <c r="L103" s="1077"/>
      <c r="M103" s="1077"/>
      <c r="N103" s="1077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076"/>
      <c r="C104" s="1076"/>
      <c r="D104" s="187"/>
      <c r="E104" s="1077"/>
      <c r="F104" s="1077"/>
      <c r="G104" s="1077"/>
      <c r="H104" s="1077"/>
      <c r="I104" s="1077"/>
      <c r="J104" s="1077"/>
      <c r="K104" s="1077"/>
      <c r="L104" s="1077"/>
      <c r="M104" s="1077"/>
      <c r="N104" s="1077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076"/>
      <c r="C105" s="1076"/>
      <c r="D105" s="187"/>
      <c r="E105" s="1077"/>
      <c r="F105" s="1077"/>
      <c r="G105" s="1077"/>
      <c r="H105" s="1077"/>
      <c r="I105" s="1077"/>
      <c r="J105" s="1077"/>
      <c r="K105" s="1077"/>
      <c r="L105" s="1077"/>
      <c r="M105" s="1077"/>
      <c r="N105" s="1077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076"/>
      <c r="C106" s="1076"/>
      <c r="D106" s="187"/>
      <c r="E106" s="1077"/>
      <c r="F106" s="1077"/>
      <c r="G106" s="1077"/>
      <c r="H106" s="1077"/>
      <c r="I106" s="1077"/>
      <c r="J106" s="1077"/>
      <c r="K106" s="1077"/>
      <c r="L106" s="1077"/>
      <c r="M106" s="1077"/>
      <c r="N106" s="1077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076"/>
      <c r="C107" s="1076"/>
      <c r="D107" s="187"/>
      <c r="E107" s="1077"/>
      <c r="F107" s="1077"/>
      <c r="G107" s="1077"/>
      <c r="H107" s="1077"/>
      <c r="I107" s="1077"/>
      <c r="J107" s="1077"/>
      <c r="K107" s="1077"/>
      <c r="L107" s="1077"/>
      <c r="M107" s="1077"/>
      <c r="N107" s="1077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076"/>
      <c r="C108" s="1076"/>
      <c r="D108" s="187"/>
      <c r="E108" s="1077"/>
      <c r="F108" s="1077"/>
      <c r="G108" s="1077"/>
      <c r="H108" s="1077"/>
      <c r="I108" s="1077"/>
      <c r="J108" s="1077"/>
      <c r="K108" s="1077"/>
      <c r="L108" s="1077"/>
      <c r="M108" s="1077"/>
      <c r="N108" s="1077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083" t="str">
        <f>B61</f>
        <v>FAPESP,  AGOSTO DE 2014</v>
      </c>
      <c r="C111" s="1083"/>
      <c r="D111" s="1083"/>
      <c r="E111" s="1083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911" t="s">
        <v>104</v>
      </c>
      <c r="C167" s="911"/>
      <c r="D167" s="911"/>
      <c r="E167" s="911"/>
      <c r="F167" s="911"/>
      <c r="G167" s="911"/>
      <c r="H167" s="911"/>
      <c r="I167" s="911"/>
      <c r="J167" s="911"/>
      <c r="K167" s="911"/>
      <c r="L167" s="911"/>
      <c r="M167" s="911"/>
      <c r="N167" s="911"/>
      <c r="O167" s="911"/>
      <c r="P167" s="911"/>
      <c r="Q167" s="911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911" t="s">
        <v>102</v>
      </c>
      <c r="C168" s="911"/>
      <c r="D168" s="911"/>
      <c r="E168" s="911"/>
      <c r="F168" s="911"/>
      <c r="G168" s="911"/>
      <c r="H168" s="911"/>
      <c r="I168" s="911"/>
      <c r="J168" s="911"/>
      <c r="K168" s="911"/>
      <c r="L168" s="911"/>
      <c r="M168" s="911"/>
      <c r="N168" s="911"/>
      <c r="O168" s="911"/>
      <c r="P168" s="911"/>
      <c r="Q168" s="911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936" t="s">
        <v>10</v>
      </c>
      <c r="C170" s="936"/>
      <c r="D170" s="936"/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819" t="s">
        <v>1</v>
      </c>
      <c r="C188" s="1078"/>
      <c r="D188" s="411" t="s">
        <v>7</v>
      </c>
      <c r="E188" s="856" t="s">
        <v>8</v>
      </c>
      <c r="F188" s="857"/>
      <c r="G188" s="857"/>
      <c r="H188" s="857"/>
      <c r="I188" s="857"/>
      <c r="J188" s="857"/>
      <c r="K188" s="857"/>
      <c r="L188" s="857"/>
      <c r="M188" s="857"/>
      <c r="N188" s="858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081">
        <v>1</v>
      </c>
      <c r="C189" s="1081"/>
      <c r="D189" s="174">
        <v>1</v>
      </c>
      <c r="E189" s="1082" t="s">
        <v>112</v>
      </c>
      <c r="F189" s="1082"/>
      <c r="G189" s="1082"/>
      <c r="H189" s="1082"/>
      <c r="I189" s="1082"/>
      <c r="J189" s="1082"/>
      <c r="K189" s="1082"/>
      <c r="L189" s="1082"/>
      <c r="M189" s="1082"/>
      <c r="N189" s="1082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081">
        <v>2</v>
      </c>
      <c r="C190" s="1081"/>
      <c r="D190" s="174">
        <v>2</v>
      </c>
      <c r="E190" s="1082" t="s">
        <v>113</v>
      </c>
      <c r="F190" s="1082"/>
      <c r="G190" s="1082"/>
      <c r="H190" s="1082"/>
      <c r="I190" s="1082"/>
      <c r="J190" s="1082"/>
      <c r="K190" s="1082"/>
      <c r="L190" s="1082"/>
      <c r="M190" s="1082"/>
      <c r="N190" s="1082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081">
        <v>3</v>
      </c>
      <c r="C191" s="1081"/>
      <c r="D191" s="174">
        <v>1</v>
      </c>
      <c r="E191" s="1082" t="s">
        <v>114</v>
      </c>
      <c r="F191" s="1082"/>
      <c r="G191" s="1082"/>
      <c r="H191" s="1082"/>
      <c r="I191" s="1082"/>
      <c r="J191" s="1082"/>
      <c r="K191" s="1082"/>
      <c r="L191" s="1082"/>
      <c r="M191" s="1082"/>
      <c r="N191" s="1082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081">
        <v>4</v>
      </c>
      <c r="C192" s="1081"/>
      <c r="D192" s="174">
        <v>1</v>
      </c>
      <c r="E192" s="1082" t="s">
        <v>115</v>
      </c>
      <c r="F192" s="1082"/>
      <c r="G192" s="1082"/>
      <c r="H192" s="1082"/>
      <c r="I192" s="1082"/>
      <c r="J192" s="1082"/>
      <c r="K192" s="1082"/>
      <c r="L192" s="1082"/>
      <c r="M192" s="1082"/>
      <c r="N192" s="1082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1027"/>
      <c r="C193" s="1028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AGOSTO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Y4hdblGA0fgGmVLX8iXfN/HGBc4fciueWN1U22NRFmblAGHx+zxpMV1Lxx2MxW8kOfkFhu2vDOkFhFb5EE4SAw==" saltValue="ngaS3WE/JbQtNo5F1YjLbg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8" priority="51" stopIfTrue="1" operator="equal">
      <formula>"INDIQUE A MOEDA"</formula>
    </cfRule>
  </conditionalFormatting>
  <conditionalFormatting sqref="O65:O108 O16:O58">
    <cfRule type="cellIs" dxfId="27" priority="49" stopIfTrue="1" operator="equal">
      <formula>0</formula>
    </cfRule>
  </conditionalFormatting>
  <conditionalFormatting sqref="P193">
    <cfRule type="cellIs" dxfId="26" priority="48" stopIfTrue="1" operator="equal">
      <formula>0</formula>
    </cfRule>
  </conditionalFormatting>
  <conditionalFormatting sqref="P189:P192">
    <cfRule type="cellIs" dxfId="25" priority="46" stopIfTrue="1" operator="equal">
      <formula>0</formula>
    </cfRule>
  </conditionalFormatting>
  <conditionalFormatting sqref="P65:P108 P16:P58 D13 F13">
    <cfRule type="cellIs" dxfId="24" priority="43" stopIfTrue="1" operator="equal">
      <formula>""</formula>
    </cfRule>
  </conditionalFormatting>
  <conditionalFormatting sqref="D65:D108 D16:D58">
    <cfRule type="cellIs" dxfId="23" priority="42" stopIfTrue="1" operator="equal">
      <formula>0</formula>
    </cfRule>
  </conditionalFormatting>
  <conditionalFormatting sqref="E65:N108 B65:C108 E16:N58 B16:C58">
    <cfRule type="cellIs" dxfId="22" priority="39" stopIfTrue="1" operator="equal">
      <formula>0</formula>
    </cfRule>
  </conditionalFormatting>
  <conditionalFormatting sqref="F8:O8">
    <cfRule type="cellIs" dxfId="21" priority="5" stopIfTrue="1" operator="equal">
      <formula>""</formula>
    </cfRule>
  </conditionalFormatting>
  <conditionalFormatting sqref="E10:G10">
    <cfRule type="cellIs" dxfId="20" priority="4" stopIfTrue="1" operator="equal">
      <formula>""</formula>
    </cfRule>
  </conditionalFormatting>
  <conditionalFormatting sqref="E10 F8:Q8 S8">
    <cfRule type="cellIs" dxfId="19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33"/>
      <c r="P2" s="833"/>
      <c r="Q2" s="833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11"/>
    </row>
    <row r="8" spans="1:243" s="37" customFormat="1" ht="21" customHeight="1">
      <c r="A8" s="492"/>
      <c r="B8" s="1090" t="s">
        <v>151</v>
      </c>
      <c r="C8" s="1090"/>
      <c r="D8" s="1090"/>
      <c r="E8" s="1091"/>
      <c r="F8" s="1086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836"/>
      <c r="R8" s="512"/>
      <c r="S8" s="711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11"/>
    </row>
    <row r="10" spans="1:243" s="37" customFormat="1" ht="18.75" customHeight="1">
      <c r="A10" s="492"/>
      <c r="B10" s="1092" t="s">
        <v>0</v>
      </c>
      <c r="C10" s="1092"/>
      <c r="D10" s="837"/>
      <c r="E10" s="837"/>
      <c r="F10" s="837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11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093" t="s">
        <v>210</v>
      </c>
      <c r="C12" s="1093"/>
      <c r="D12" s="838" t="str">
        <f>IF(SUM(O15:O57,O63:O103)=0,"",SUM(O15:O57,O63:O103))</f>
        <v/>
      </c>
      <c r="E12" s="838"/>
      <c r="F12" s="838"/>
      <c r="G12" s="122"/>
      <c r="H12" s="1093" t="s">
        <v>167</v>
      </c>
      <c r="I12" s="1093"/>
      <c r="J12" s="1093"/>
      <c r="K12" s="935" t="str">
        <f>IF(SUM(P15:P57,P63:P103)=0,"",SUM(P15:P57,P63:P103))</f>
        <v/>
      </c>
      <c r="L12" s="935"/>
      <c r="M12" s="935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856" t="s">
        <v>8</v>
      </c>
      <c r="E14" s="857"/>
      <c r="F14" s="857"/>
      <c r="G14" s="857"/>
      <c r="H14" s="857"/>
      <c r="I14" s="857"/>
      <c r="J14" s="857"/>
      <c r="K14" s="857"/>
      <c r="L14" s="858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077"/>
      <c r="E15" s="1077"/>
      <c r="F15" s="1077"/>
      <c r="G15" s="1077"/>
      <c r="H15" s="1077"/>
      <c r="I15" s="1077"/>
      <c r="J15" s="1077"/>
      <c r="K15" s="1077"/>
      <c r="L15" s="1077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077"/>
      <c r="E16" s="1077"/>
      <c r="F16" s="1077"/>
      <c r="G16" s="1077"/>
      <c r="H16" s="1077"/>
      <c r="I16" s="1077"/>
      <c r="J16" s="1077"/>
      <c r="K16" s="1077"/>
      <c r="L16" s="1077"/>
      <c r="M16" s="692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077"/>
      <c r="E17" s="1077"/>
      <c r="F17" s="1077"/>
      <c r="G17" s="1077"/>
      <c r="H17" s="1077"/>
      <c r="I17" s="1077"/>
      <c r="J17" s="1077"/>
      <c r="K17" s="1077"/>
      <c r="L17" s="1077"/>
      <c r="M17" s="646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077"/>
      <c r="E18" s="1077"/>
      <c r="F18" s="1077"/>
      <c r="G18" s="1077"/>
      <c r="H18" s="1077"/>
      <c r="I18" s="1077"/>
      <c r="J18" s="1077"/>
      <c r="K18" s="1077"/>
      <c r="L18" s="1077"/>
      <c r="M18" s="646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077"/>
      <c r="E19" s="1077"/>
      <c r="F19" s="1077"/>
      <c r="G19" s="1077"/>
      <c r="H19" s="1077"/>
      <c r="I19" s="1077"/>
      <c r="J19" s="1077"/>
      <c r="K19" s="1077"/>
      <c r="L19" s="1077"/>
      <c r="M19" s="646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077"/>
      <c r="E20" s="1077"/>
      <c r="F20" s="1077"/>
      <c r="G20" s="1077"/>
      <c r="H20" s="1077"/>
      <c r="I20" s="1077"/>
      <c r="J20" s="1077"/>
      <c r="K20" s="1077"/>
      <c r="L20" s="1077"/>
      <c r="M20" s="646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077"/>
      <c r="E21" s="1077"/>
      <c r="F21" s="1077"/>
      <c r="G21" s="1077"/>
      <c r="H21" s="1077"/>
      <c r="I21" s="1077"/>
      <c r="J21" s="1077"/>
      <c r="K21" s="1077"/>
      <c r="L21" s="1077"/>
      <c r="M21" s="646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077"/>
      <c r="E22" s="1077"/>
      <c r="F22" s="1077"/>
      <c r="G22" s="1077"/>
      <c r="H22" s="1077"/>
      <c r="I22" s="1077"/>
      <c r="J22" s="1077"/>
      <c r="K22" s="1077"/>
      <c r="L22" s="1077"/>
      <c r="M22" s="646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077"/>
      <c r="E23" s="1077"/>
      <c r="F23" s="1077"/>
      <c r="G23" s="1077"/>
      <c r="H23" s="1077"/>
      <c r="I23" s="1077"/>
      <c r="J23" s="1077"/>
      <c r="K23" s="1077"/>
      <c r="L23" s="1077"/>
      <c r="M23" s="646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077"/>
      <c r="E24" s="1077"/>
      <c r="F24" s="1077"/>
      <c r="G24" s="1077"/>
      <c r="H24" s="1077"/>
      <c r="I24" s="1077"/>
      <c r="J24" s="1077"/>
      <c r="K24" s="1077"/>
      <c r="L24" s="1077"/>
      <c r="M24" s="646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077"/>
      <c r="E25" s="1077"/>
      <c r="F25" s="1077"/>
      <c r="G25" s="1077"/>
      <c r="H25" s="1077"/>
      <c r="I25" s="1077"/>
      <c r="J25" s="1077"/>
      <c r="K25" s="1077"/>
      <c r="L25" s="1077"/>
      <c r="M25" s="646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077"/>
      <c r="E26" s="1077"/>
      <c r="F26" s="1077"/>
      <c r="G26" s="1077"/>
      <c r="H26" s="1077"/>
      <c r="I26" s="1077"/>
      <c r="J26" s="1077"/>
      <c r="K26" s="1077"/>
      <c r="L26" s="1077"/>
      <c r="M26" s="646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077"/>
      <c r="E27" s="1077"/>
      <c r="F27" s="1077"/>
      <c r="G27" s="1077"/>
      <c r="H27" s="1077"/>
      <c r="I27" s="1077"/>
      <c r="J27" s="1077"/>
      <c r="K27" s="1077"/>
      <c r="L27" s="1077"/>
      <c r="M27" s="646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077"/>
      <c r="E28" s="1077"/>
      <c r="F28" s="1077"/>
      <c r="G28" s="1077"/>
      <c r="H28" s="1077"/>
      <c r="I28" s="1077"/>
      <c r="J28" s="1077"/>
      <c r="K28" s="1077"/>
      <c r="L28" s="1077"/>
      <c r="M28" s="646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077"/>
      <c r="E29" s="1077"/>
      <c r="F29" s="1077"/>
      <c r="G29" s="1077"/>
      <c r="H29" s="1077"/>
      <c r="I29" s="1077"/>
      <c r="J29" s="1077"/>
      <c r="K29" s="1077"/>
      <c r="L29" s="1077"/>
      <c r="M29" s="646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077"/>
      <c r="E30" s="1077"/>
      <c r="F30" s="1077"/>
      <c r="G30" s="1077"/>
      <c r="H30" s="1077"/>
      <c r="I30" s="1077"/>
      <c r="J30" s="1077"/>
      <c r="K30" s="1077"/>
      <c r="L30" s="1077"/>
      <c r="M30" s="646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077"/>
      <c r="E31" s="1077"/>
      <c r="F31" s="1077"/>
      <c r="G31" s="1077"/>
      <c r="H31" s="1077"/>
      <c r="I31" s="1077"/>
      <c r="J31" s="1077"/>
      <c r="K31" s="1077"/>
      <c r="L31" s="1077"/>
      <c r="M31" s="646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077"/>
      <c r="E32" s="1077"/>
      <c r="F32" s="1077"/>
      <c r="G32" s="1077"/>
      <c r="H32" s="1077"/>
      <c r="I32" s="1077"/>
      <c r="J32" s="1077"/>
      <c r="K32" s="1077"/>
      <c r="L32" s="1077"/>
      <c r="M32" s="646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077"/>
      <c r="E33" s="1077"/>
      <c r="F33" s="1077"/>
      <c r="G33" s="1077"/>
      <c r="H33" s="1077"/>
      <c r="I33" s="1077"/>
      <c r="J33" s="1077"/>
      <c r="K33" s="1077"/>
      <c r="L33" s="1077"/>
      <c r="M33" s="646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077"/>
      <c r="E34" s="1077"/>
      <c r="F34" s="1077"/>
      <c r="G34" s="1077"/>
      <c r="H34" s="1077"/>
      <c r="I34" s="1077"/>
      <c r="J34" s="1077"/>
      <c r="K34" s="1077"/>
      <c r="L34" s="1077"/>
      <c r="M34" s="646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077"/>
      <c r="E35" s="1077"/>
      <c r="F35" s="1077"/>
      <c r="G35" s="1077"/>
      <c r="H35" s="1077"/>
      <c r="I35" s="1077"/>
      <c r="J35" s="1077"/>
      <c r="K35" s="1077"/>
      <c r="L35" s="1077"/>
      <c r="M35" s="646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077"/>
      <c r="E36" s="1077"/>
      <c r="F36" s="1077"/>
      <c r="G36" s="1077"/>
      <c r="H36" s="1077"/>
      <c r="I36" s="1077"/>
      <c r="J36" s="1077"/>
      <c r="K36" s="1077"/>
      <c r="L36" s="1077"/>
      <c r="M36" s="646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077"/>
      <c r="E37" s="1077"/>
      <c r="F37" s="1077"/>
      <c r="G37" s="1077"/>
      <c r="H37" s="1077"/>
      <c r="I37" s="1077"/>
      <c r="J37" s="1077"/>
      <c r="K37" s="1077"/>
      <c r="L37" s="1077"/>
      <c r="M37" s="646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077"/>
      <c r="E38" s="1077"/>
      <c r="F38" s="1077"/>
      <c r="G38" s="1077"/>
      <c r="H38" s="1077"/>
      <c r="I38" s="1077"/>
      <c r="J38" s="1077"/>
      <c r="K38" s="1077"/>
      <c r="L38" s="1077"/>
      <c r="M38" s="646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077"/>
      <c r="E39" s="1077"/>
      <c r="F39" s="1077"/>
      <c r="G39" s="1077"/>
      <c r="H39" s="1077"/>
      <c r="I39" s="1077"/>
      <c r="J39" s="1077"/>
      <c r="K39" s="1077"/>
      <c r="L39" s="1077"/>
      <c r="M39" s="646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077"/>
      <c r="E40" s="1077"/>
      <c r="F40" s="1077"/>
      <c r="G40" s="1077"/>
      <c r="H40" s="1077"/>
      <c r="I40" s="1077"/>
      <c r="J40" s="1077"/>
      <c r="K40" s="1077"/>
      <c r="L40" s="1077"/>
      <c r="M40" s="646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077"/>
      <c r="E41" s="1077"/>
      <c r="F41" s="1077"/>
      <c r="G41" s="1077"/>
      <c r="H41" s="1077"/>
      <c r="I41" s="1077"/>
      <c r="J41" s="1077"/>
      <c r="K41" s="1077"/>
      <c r="L41" s="1077"/>
      <c r="M41" s="646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077"/>
      <c r="E42" s="1077"/>
      <c r="F42" s="1077"/>
      <c r="G42" s="1077"/>
      <c r="H42" s="1077"/>
      <c r="I42" s="1077"/>
      <c r="J42" s="1077"/>
      <c r="K42" s="1077"/>
      <c r="L42" s="1077"/>
      <c r="M42" s="646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077"/>
      <c r="E43" s="1077"/>
      <c r="F43" s="1077"/>
      <c r="G43" s="1077"/>
      <c r="H43" s="1077"/>
      <c r="I43" s="1077"/>
      <c r="J43" s="1077"/>
      <c r="K43" s="1077"/>
      <c r="L43" s="1077"/>
      <c r="M43" s="646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077"/>
      <c r="E44" s="1077"/>
      <c r="F44" s="1077"/>
      <c r="G44" s="1077"/>
      <c r="H44" s="1077"/>
      <c r="I44" s="1077"/>
      <c r="J44" s="1077"/>
      <c r="K44" s="1077"/>
      <c r="L44" s="1077"/>
      <c r="M44" s="646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077"/>
      <c r="E45" s="1077"/>
      <c r="F45" s="1077"/>
      <c r="G45" s="1077"/>
      <c r="H45" s="1077"/>
      <c r="I45" s="1077"/>
      <c r="J45" s="1077"/>
      <c r="K45" s="1077"/>
      <c r="L45" s="1077"/>
      <c r="M45" s="646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077"/>
      <c r="E46" s="1077"/>
      <c r="F46" s="1077"/>
      <c r="G46" s="1077"/>
      <c r="H46" s="1077"/>
      <c r="I46" s="1077"/>
      <c r="J46" s="1077"/>
      <c r="K46" s="1077"/>
      <c r="L46" s="1077"/>
      <c r="M46" s="646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077"/>
      <c r="E47" s="1077"/>
      <c r="F47" s="1077"/>
      <c r="G47" s="1077"/>
      <c r="H47" s="1077"/>
      <c r="I47" s="1077"/>
      <c r="J47" s="1077"/>
      <c r="K47" s="1077"/>
      <c r="L47" s="1077"/>
      <c r="M47" s="646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077"/>
      <c r="E48" s="1077"/>
      <c r="F48" s="1077"/>
      <c r="G48" s="1077"/>
      <c r="H48" s="1077"/>
      <c r="I48" s="1077"/>
      <c r="J48" s="1077"/>
      <c r="K48" s="1077"/>
      <c r="L48" s="1077"/>
      <c r="M48" s="646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077"/>
      <c r="E49" s="1077"/>
      <c r="F49" s="1077"/>
      <c r="G49" s="1077"/>
      <c r="H49" s="1077"/>
      <c r="I49" s="1077"/>
      <c r="J49" s="1077"/>
      <c r="K49" s="1077"/>
      <c r="L49" s="1077"/>
      <c r="M49" s="646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077"/>
      <c r="E50" s="1077"/>
      <c r="F50" s="1077"/>
      <c r="G50" s="1077"/>
      <c r="H50" s="1077"/>
      <c r="I50" s="1077"/>
      <c r="J50" s="1077"/>
      <c r="K50" s="1077"/>
      <c r="L50" s="1077"/>
      <c r="M50" s="646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077"/>
      <c r="E51" s="1077"/>
      <c r="F51" s="1077"/>
      <c r="G51" s="1077"/>
      <c r="H51" s="1077"/>
      <c r="I51" s="1077"/>
      <c r="J51" s="1077"/>
      <c r="K51" s="1077"/>
      <c r="L51" s="1077"/>
      <c r="M51" s="646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077"/>
      <c r="E52" s="1077"/>
      <c r="F52" s="1077"/>
      <c r="G52" s="1077"/>
      <c r="H52" s="1077"/>
      <c r="I52" s="1077"/>
      <c r="J52" s="1077"/>
      <c r="K52" s="1077"/>
      <c r="L52" s="1077"/>
      <c r="M52" s="646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077"/>
      <c r="E53" s="1077"/>
      <c r="F53" s="1077"/>
      <c r="G53" s="1077"/>
      <c r="H53" s="1077"/>
      <c r="I53" s="1077"/>
      <c r="J53" s="1077"/>
      <c r="K53" s="1077"/>
      <c r="L53" s="1077"/>
      <c r="M53" s="646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077"/>
      <c r="E54" s="1077"/>
      <c r="F54" s="1077"/>
      <c r="G54" s="1077"/>
      <c r="H54" s="1077"/>
      <c r="I54" s="1077"/>
      <c r="J54" s="1077"/>
      <c r="K54" s="1077"/>
      <c r="L54" s="1077"/>
      <c r="M54" s="646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077"/>
      <c r="E55" s="1077"/>
      <c r="F55" s="1077"/>
      <c r="G55" s="1077"/>
      <c r="H55" s="1077"/>
      <c r="I55" s="1077"/>
      <c r="J55" s="1077"/>
      <c r="K55" s="1077"/>
      <c r="L55" s="1077"/>
      <c r="M55" s="646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077"/>
      <c r="E56" s="1077"/>
      <c r="F56" s="1077"/>
      <c r="G56" s="1077"/>
      <c r="H56" s="1077"/>
      <c r="I56" s="1077"/>
      <c r="J56" s="1077"/>
      <c r="K56" s="1077"/>
      <c r="L56" s="1077"/>
      <c r="M56" s="646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077"/>
      <c r="E57" s="1077"/>
      <c r="F57" s="1077"/>
      <c r="G57" s="1077"/>
      <c r="H57" s="1077"/>
      <c r="I57" s="1077"/>
      <c r="J57" s="1077"/>
      <c r="K57" s="1077"/>
      <c r="L57" s="1077"/>
      <c r="M57" s="646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1070" t="s">
        <v>103</v>
      </c>
      <c r="C59" s="1071"/>
      <c r="D59" s="1071"/>
      <c r="E59" s="1071"/>
      <c r="F59" s="1071"/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2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 AGOSTO DE 2014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821" t="s">
        <v>8</v>
      </c>
      <c r="E62" s="821"/>
      <c r="F62" s="821"/>
      <c r="G62" s="821"/>
      <c r="H62" s="821"/>
      <c r="I62" s="821"/>
      <c r="J62" s="821"/>
      <c r="K62" s="821"/>
      <c r="L62" s="821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077"/>
      <c r="E63" s="1077"/>
      <c r="F63" s="1077"/>
      <c r="G63" s="1077"/>
      <c r="H63" s="1077"/>
      <c r="I63" s="1077"/>
      <c r="J63" s="1077"/>
      <c r="K63" s="1077"/>
      <c r="L63" s="1077"/>
      <c r="M63" s="646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077"/>
      <c r="E64" s="1077"/>
      <c r="F64" s="1077"/>
      <c r="G64" s="1077"/>
      <c r="H64" s="1077"/>
      <c r="I64" s="1077"/>
      <c r="J64" s="1077"/>
      <c r="K64" s="1077"/>
      <c r="L64" s="1077"/>
      <c r="M64" s="646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077"/>
      <c r="E65" s="1077"/>
      <c r="F65" s="1077"/>
      <c r="G65" s="1077"/>
      <c r="H65" s="1077"/>
      <c r="I65" s="1077"/>
      <c r="J65" s="1077"/>
      <c r="K65" s="1077"/>
      <c r="L65" s="1077"/>
      <c r="M65" s="646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077"/>
      <c r="E66" s="1077"/>
      <c r="F66" s="1077"/>
      <c r="G66" s="1077"/>
      <c r="H66" s="1077"/>
      <c r="I66" s="1077"/>
      <c r="J66" s="1077"/>
      <c r="K66" s="1077"/>
      <c r="L66" s="1077"/>
      <c r="M66" s="646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077"/>
      <c r="E67" s="1077"/>
      <c r="F67" s="1077"/>
      <c r="G67" s="1077"/>
      <c r="H67" s="1077"/>
      <c r="I67" s="1077"/>
      <c r="J67" s="1077"/>
      <c r="K67" s="1077"/>
      <c r="L67" s="1077"/>
      <c r="M67" s="646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077"/>
      <c r="E68" s="1077"/>
      <c r="F68" s="1077"/>
      <c r="G68" s="1077"/>
      <c r="H68" s="1077"/>
      <c r="I68" s="1077"/>
      <c r="J68" s="1077"/>
      <c r="K68" s="1077"/>
      <c r="L68" s="1077"/>
      <c r="M68" s="646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077"/>
      <c r="E69" s="1077"/>
      <c r="F69" s="1077"/>
      <c r="G69" s="1077"/>
      <c r="H69" s="1077"/>
      <c r="I69" s="1077"/>
      <c r="J69" s="1077"/>
      <c r="K69" s="1077"/>
      <c r="L69" s="1077"/>
      <c r="M69" s="646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077"/>
      <c r="E70" s="1077"/>
      <c r="F70" s="1077"/>
      <c r="G70" s="1077"/>
      <c r="H70" s="1077"/>
      <c r="I70" s="1077"/>
      <c r="J70" s="1077"/>
      <c r="K70" s="1077"/>
      <c r="L70" s="1077"/>
      <c r="M70" s="646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077"/>
      <c r="E71" s="1077"/>
      <c r="F71" s="1077"/>
      <c r="G71" s="1077"/>
      <c r="H71" s="1077"/>
      <c r="I71" s="1077"/>
      <c r="J71" s="1077"/>
      <c r="K71" s="1077"/>
      <c r="L71" s="1077"/>
      <c r="M71" s="646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077"/>
      <c r="E72" s="1077"/>
      <c r="F72" s="1077"/>
      <c r="G72" s="1077"/>
      <c r="H72" s="1077"/>
      <c r="I72" s="1077"/>
      <c r="J72" s="1077"/>
      <c r="K72" s="1077"/>
      <c r="L72" s="1077"/>
      <c r="M72" s="646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077"/>
      <c r="E73" s="1077"/>
      <c r="F73" s="1077"/>
      <c r="G73" s="1077"/>
      <c r="H73" s="1077"/>
      <c r="I73" s="1077"/>
      <c r="J73" s="1077"/>
      <c r="K73" s="1077"/>
      <c r="L73" s="1077"/>
      <c r="M73" s="646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077"/>
      <c r="E74" s="1077"/>
      <c r="F74" s="1077"/>
      <c r="G74" s="1077"/>
      <c r="H74" s="1077"/>
      <c r="I74" s="1077"/>
      <c r="J74" s="1077"/>
      <c r="K74" s="1077"/>
      <c r="L74" s="1077"/>
      <c r="M74" s="646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077"/>
      <c r="E75" s="1077"/>
      <c r="F75" s="1077"/>
      <c r="G75" s="1077"/>
      <c r="H75" s="1077"/>
      <c r="I75" s="1077"/>
      <c r="J75" s="1077"/>
      <c r="K75" s="1077"/>
      <c r="L75" s="1077"/>
      <c r="M75" s="646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077"/>
      <c r="E76" s="1077"/>
      <c r="F76" s="1077"/>
      <c r="G76" s="1077"/>
      <c r="H76" s="1077"/>
      <c r="I76" s="1077"/>
      <c r="J76" s="1077"/>
      <c r="K76" s="1077"/>
      <c r="L76" s="1077"/>
      <c r="M76" s="646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077"/>
      <c r="E77" s="1077"/>
      <c r="F77" s="1077"/>
      <c r="G77" s="1077"/>
      <c r="H77" s="1077"/>
      <c r="I77" s="1077"/>
      <c r="J77" s="1077"/>
      <c r="K77" s="1077"/>
      <c r="L77" s="1077"/>
      <c r="M77" s="646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077"/>
      <c r="E78" s="1077"/>
      <c r="F78" s="1077"/>
      <c r="G78" s="1077"/>
      <c r="H78" s="1077"/>
      <c r="I78" s="1077"/>
      <c r="J78" s="1077"/>
      <c r="K78" s="1077"/>
      <c r="L78" s="1077"/>
      <c r="M78" s="646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077"/>
      <c r="E79" s="1077"/>
      <c r="F79" s="1077"/>
      <c r="G79" s="1077"/>
      <c r="H79" s="1077"/>
      <c r="I79" s="1077"/>
      <c r="J79" s="1077"/>
      <c r="K79" s="1077"/>
      <c r="L79" s="1077"/>
      <c r="M79" s="646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077"/>
      <c r="E80" s="1077"/>
      <c r="F80" s="1077"/>
      <c r="G80" s="1077"/>
      <c r="H80" s="1077"/>
      <c r="I80" s="1077"/>
      <c r="J80" s="1077"/>
      <c r="K80" s="1077"/>
      <c r="L80" s="1077"/>
      <c r="M80" s="646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077"/>
      <c r="E81" s="1077"/>
      <c r="F81" s="1077"/>
      <c r="G81" s="1077"/>
      <c r="H81" s="1077"/>
      <c r="I81" s="1077"/>
      <c r="J81" s="1077"/>
      <c r="K81" s="1077"/>
      <c r="L81" s="1077"/>
      <c r="M81" s="646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077"/>
      <c r="E82" s="1077"/>
      <c r="F82" s="1077"/>
      <c r="G82" s="1077"/>
      <c r="H82" s="1077"/>
      <c r="I82" s="1077"/>
      <c r="J82" s="1077"/>
      <c r="K82" s="1077"/>
      <c r="L82" s="1077"/>
      <c r="M82" s="646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077"/>
      <c r="E83" s="1077"/>
      <c r="F83" s="1077"/>
      <c r="G83" s="1077"/>
      <c r="H83" s="1077"/>
      <c r="I83" s="1077"/>
      <c r="J83" s="1077"/>
      <c r="K83" s="1077"/>
      <c r="L83" s="1077"/>
      <c r="M83" s="646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077"/>
      <c r="E84" s="1077"/>
      <c r="F84" s="1077"/>
      <c r="G84" s="1077"/>
      <c r="H84" s="1077"/>
      <c r="I84" s="1077"/>
      <c r="J84" s="1077"/>
      <c r="K84" s="1077"/>
      <c r="L84" s="1077"/>
      <c r="M84" s="646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077"/>
      <c r="E85" s="1077"/>
      <c r="F85" s="1077"/>
      <c r="G85" s="1077"/>
      <c r="H85" s="1077"/>
      <c r="I85" s="1077"/>
      <c r="J85" s="1077"/>
      <c r="K85" s="1077"/>
      <c r="L85" s="1077"/>
      <c r="M85" s="646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077"/>
      <c r="E86" s="1077"/>
      <c r="F86" s="1077"/>
      <c r="G86" s="1077"/>
      <c r="H86" s="1077"/>
      <c r="I86" s="1077"/>
      <c r="J86" s="1077"/>
      <c r="K86" s="1077"/>
      <c r="L86" s="1077"/>
      <c r="M86" s="646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077"/>
      <c r="E87" s="1077"/>
      <c r="F87" s="1077"/>
      <c r="G87" s="1077"/>
      <c r="H87" s="1077"/>
      <c r="I87" s="1077"/>
      <c r="J87" s="1077"/>
      <c r="K87" s="1077"/>
      <c r="L87" s="1077"/>
      <c r="M87" s="646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077"/>
      <c r="E88" s="1077"/>
      <c r="F88" s="1077"/>
      <c r="G88" s="1077"/>
      <c r="H88" s="1077"/>
      <c r="I88" s="1077"/>
      <c r="J88" s="1077"/>
      <c r="K88" s="1077"/>
      <c r="L88" s="1077"/>
      <c r="M88" s="646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077"/>
      <c r="E89" s="1077"/>
      <c r="F89" s="1077"/>
      <c r="G89" s="1077"/>
      <c r="H89" s="1077"/>
      <c r="I89" s="1077"/>
      <c r="J89" s="1077"/>
      <c r="K89" s="1077"/>
      <c r="L89" s="1077"/>
      <c r="M89" s="646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077"/>
      <c r="E90" s="1077"/>
      <c r="F90" s="1077"/>
      <c r="G90" s="1077"/>
      <c r="H90" s="1077"/>
      <c r="I90" s="1077"/>
      <c r="J90" s="1077"/>
      <c r="K90" s="1077"/>
      <c r="L90" s="1077"/>
      <c r="M90" s="646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077"/>
      <c r="E91" s="1077"/>
      <c r="F91" s="1077"/>
      <c r="G91" s="1077"/>
      <c r="H91" s="1077"/>
      <c r="I91" s="1077"/>
      <c r="J91" s="1077"/>
      <c r="K91" s="1077"/>
      <c r="L91" s="1077"/>
      <c r="M91" s="646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077"/>
      <c r="E92" s="1077"/>
      <c r="F92" s="1077"/>
      <c r="G92" s="1077"/>
      <c r="H92" s="1077"/>
      <c r="I92" s="1077"/>
      <c r="J92" s="1077"/>
      <c r="K92" s="1077"/>
      <c r="L92" s="1077"/>
      <c r="M92" s="646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077"/>
      <c r="E93" s="1077"/>
      <c r="F93" s="1077"/>
      <c r="G93" s="1077"/>
      <c r="H93" s="1077"/>
      <c r="I93" s="1077"/>
      <c r="J93" s="1077"/>
      <c r="K93" s="1077"/>
      <c r="L93" s="1077"/>
      <c r="M93" s="646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077"/>
      <c r="E94" s="1077"/>
      <c r="F94" s="1077"/>
      <c r="G94" s="1077"/>
      <c r="H94" s="1077"/>
      <c r="I94" s="1077"/>
      <c r="J94" s="1077"/>
      <c r="K94" s="1077"/>
      <c r="L94" s="1077"/>
      <c r="M94" s="646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077"/>
      <c r="E95" s="1077"/>
      <c r="F95" s="1077"/>
      <c r="G95" s="1077"/>
      <c r="H95" s="1077"/>
      <c r="I95" s="1077"/>
      <c r="J95" s="1077"/>
      <c r="K95" s="1077"/>
      <c r="L95" s="1077"/>
      <c r="M95" s="646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077"/>
      <c r="E96" s="1077"/>
      <c r="F96" s="1077"/>
      <c r="G96" s="1077"/>
      <c r="H96" s="1077"/>
      <c r="I96" s="1077"/>
      <c r="J96" s="1077"/>
      <c r="K96" s="1077"/>
      <c r="L96" s="1077"/>
      <c r="M96" s="646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077"/>
      <c r="E97" s="1077"/>
      <c r="F97" s="1077"/>
      <c r="G97" s="1077"/>
      <c r="H97" s="1077"/>
      <c r="I97" s="1077"/>
      <c r="J97" s="1077"/>
      <c r="K97" s="1077"/>
      <c r="L97" s="1077"/>
      <c r="M97" s="646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077"/>
      <c r="E98" s="1077"/>
      <c r="F98" s="1077"/>
      <c r="G98" s="1077"/>
      <c r="H98" s="1077"/>
      <c r="I98" s="1077"/>
      <c r="J98" s="1077"/>
      <c r="K98" s="1077"/>
      <c r="L98" s="1077"/>
      <c r="M98" s="646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077"/>
      <c r="E99" s="1077"/>
      <c r="F99" s="1077"/>
      <c r="G99" s="1077"/>
      <c r="H99" s="1077"/>
      <c r="I99" s="1077"/>
      <c r="J99" s="1077"/>
      <c r="K99" s="1077"/>
      <c r="L99" s="1077"/>
      <c r="M99" s="646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077"/>
      <c r="E100" s="1077"/>
      <c r="F100" s="1077"/>
      <c r="G100" s="1077"/>
      <c r="H100" s="1077"/>
      <c r="I100" s="1077"/>
      <c r="J100" s="1077"/>
      <c r="K100" s="1077"/>
      <c r="L100" s="1077"/>
      <c r="M100" s="646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077"/>
      <c r="E101" s="1077"/>
      <c r="F101" s="1077"/>
      <c r="G101" s="1077"/>
      <c r="H101" s="1077"/>
      <c r="I101" s="1077"/>
      <c r="J101" s="1077"/>
      <c r="K101" s="1077"/>
      <c r="L101" s="1077"/>
      <c r="M101" s="646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077"/>
      <c r="E102" s="1077"/>
      <c r="F102" s="1077"/>
      <c r="G102" s="1077"/>
      <c r="H102" s="1077"/>
      <c r="I102" s="1077"/>
      <c r="J102" s="1077"/>
      <c r="K102" s="1077"/>
      <c r="L102" s="1077"/>
      <c r="M102" s="646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077"/>
      <c r="E103" s="1077"/>
      <c r="F103" s="1077"/>
      <c r="G103" s="1077"/>
      <c r="H103" s="1077"/>
      <c r="I103" s="1077"/>
      <c r="J103" s="1077"/>
      <c r="K103" s="1077"/>
      <c r="L103" s="1077"/>
      <c r="M103" s="646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079" t="s">
        <v>103</v>
      </c>
      <c r="C105" s="1079"/>
      <c r="D105" s="1079"/>
      <c r="E105" s="1079"/>
      <c r="F105" s="1079"/>
      <c r="G105" s="1079"/>
      <c r="H105" s="1079"/>
      <c r="I105" s="1079"/>
      <c r="J105" s="1079"/>
      <c r="K105" s="1079"/>
      <c r="L105" s="1079"/>
      <c r="M105" s="1079"/>
      <c r="N105" s="1079"/>
      <c r="O105" s="1079"/>
      <c r="P105" s="1079"/>
      <c r="Q105" s="1079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 AGOSTO DE 2014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087" t="s">
        <v>148</v>
      </c>
      <c r="C168" s="1088"/>
      <c r="D168" s="1088"/>
      <c r="E168" s="1088"/>
      <c r="F168" s="1088"/>
      <c r="G168" s="1088"/>
      <c r="H168" s="1088"/>
      <c r="I168" s="1088"/>
      <c r="J168" s="1088"/>
      <c r="K168" s="1088"/>
      <c r="L168" s="1088"/>
      <c r="M168" s="1088"/>
      <c r="N168" s="1088"/>
      <c r="O168" s="1088"/>
      <c r="P168" s="1088"/>
      <c r="Q168" s="1089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819" t="s">
        <v>1</v>
      </c>
      <c r="C187" s="819"/>
      <c r="D187" s="411" t="s">
        <v>7</v>
      </c>
      <c r="E187" s="856" t="s">
        <v>8</v>
      </c>
      <c r="F187" s="857"/>
      <c r="G187" s="857"/>
      <c r="H187" s="857"/>
      <c r="I187" s="857"/>
      <c r="J187" s="857"/>
      <c r="K187" s="857"/>
      <c r="L187" s="858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081">
        <v>1</v>
      </c>
      <c r="C188" s="1081"/>
      <c r="D188" s="166">
        <v>3</v>
      </c>
      <c r="E188" s="992" t="s">
        <v>121</v>
      </c>
      <c r="F188" s="993"/>
      <c r="G188" s="993"/>
      <c r="H188" s="993"/>
      <c r="I188" s="993"/>
      <c r="J188" s="993"/>
      <c r="K188" s="993"/>
      <c r="L188" s="994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081">
        <v>2</v>
      </c>
      <c r="C189" s="1081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081">
        <v>3</v>
      </c>
      <c r="C190" s="1081"/>
      <c r="D190" s="166">
        <v>2</v>
      </c>
      <c r="E190" s="992" t="s">
        <v>171</v>
      </c>
      <c r="F190" s="993"/>
      <c r="G190" s="993"/>
      <c r="H190" s="993"/>
      <c r="I190" s="993"/>
      <c r="J190" s="993"/>
      <c r="K190" s="993"/>
      <c r="L190" s="994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079" t="s">
        <v>103</v>
      </c>
      <c r="C193" s="1079"/>
      <c r="D193" s="1079"/>
      <c r="E193" s="1079"/>
      <c r="F193" s="1079"/>
      <c r="G193" s="1079"/>
      <c r="H193" s="1079"/>
      <c r="I193" s="1079"/>
      <c r="J193" s="1079"/>
      <c r="K193" s="1079"/>
      <c r="L193" s="1079"/>
      <c r="M193" s="1079"/>
      <c r="N193" s="1079"/>
      <c r="O193" s="1079"/>
      <c r="P193" s="1079"/>
      <c r="Q193" s="1079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 AGOSTO DE 2014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iSfYFDd30RXKaSev9AF46FKXEJY6lJTDGkwTMxBCHUseJMEGkIklBFmjsEH1gR4GhHGYOhEGevKhesBmdlSHJw==" saltValue="Av70hdHBODJ8l2KlnAhj5w==" spinCount="100000" sheet="1" objects="1" scenarios="1"/>
  <mergeCells count="106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</mergeCells>
  <conditionalFormatting sqref="P190 O63:P103 D12 K12 O15:P57">
    <cfRule type="cellIs" dxfId="18" priority="55" stopIfTrue="1" operator="equal">
      <formula>""</formula>
    </cfRule>
  </conditionalFormatting>
  <conditionalFormatting sqref="B63:C103 B15:C57">
    <cfRule type="cellIs" dxfId="17" priority="54" stopIfTrue="1" operator="equal">
      <formula>0</formula>
    </cfRule>
  </conditionalFormatting>
  <conditionalFormatting sqref="M188:M190 E22:L57 E15:L20 D15:D57 D51:L51 M15:N57 D63:N103">
    <cfRule type="cellIs" dxfId="16" priority="53" stopIfTrue="1" operator="equal">
      <formula>0</formula>
    </cfRule>
  </conditionalFormatting>
  <conditionalFormatting sqref="F8 D10:F10">
    <cfRule type="cellIs" dxfId="15" priority="16" stopIfTrue="1" operator="equal">
      <formula>""</formula>
    </cfRule>
  </conditionalFormatting>
  <conditionalFormatting sqref="D10:F10">
    <cfRule type="cellIs" dxfId="14" priority="5" stopIfTrue="1" operator="equal">
      <formula>""</formula>
    </cfRule>
  </conditionalFormatting>
  <conditionalFormatting sqref="D10 F8:Q8">
    <cfRule type="cellIs" dxfId="13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62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18"/>
      <c r="B1" s="74"/>
      <c r="G1" s="74"/>
      <c r="H1" s="74"/>
      <c r="M1" s="256"/>
    </row>
    <row r="2" spans="1:237" s="57" customFormat="1" ht="45" customHeight="1">
      <c r="A2" s="518"/>
      <c r="B2" s="74"/>
      <c r="G2" s="74"/>
      <c r="H2" s="74"/>
      <c r="M2" s="256"/>
    </row>
    <row r="3" spans="1:237" s="57" customFormat="1" ht="12.75" customHeight="1">
      <c r="A3" s="492"/>
      <c r="B3" s="74"/>
      <c r="G3" s="74"/>
      <c r="H3" s="74"/>
      <c r="M3" s="256"/>
    </row>
    <row r="4" spans="1:237" s="57" customFormat="1" ht="12.75" customHeight="1">
      <c r="A4" s="492"/>
      <c r="B4" s="74"/>
      <c r="G4" s="74"/>
      <c r="H4" s="74"/>
      <c r="M4" s="256"/>
    </row>
    <row r="5" spans="1:237" s="57" customFormat="1" ht="12.75" customHeight="1">
      <c r="A5" s="492"/>
      <c r="B5" s="74"/>
      <c r="G5" s="74"/>
      <c r="H5" s="74"/>
      <c r="M5" s="256"/>
    </row>
    <row r="6" spans="1:237" s="57" customFormat="1" ht="12.75" customHeight="1">
      <c r="A6" s="492"/>
      <c r="B6" s="74"/>
      <c r="G6" s="74"/>
      <c r="H6" s="74"/>
      <c r="M6" s="256"/>
    </row>
    <row r="7" spans="1:237" s="57" customFormat="1" ht="19.5" customHeight="1">
      <c r="A7" s="492"/>
      <c r="B7" s="1105" t="s">
        <v>383</v>
      </c>
      <c r="C7" s="1105"/>
      <c r="D7" s="1105"/>
      <c r="E7" s="1105"/>
      <c r="F7" s="1105"/>
      <c r="G7" s="1105"/>
      <c r="H7" s="1105"/>
      <c r="I7" s="1105"/>
      <c r="J7" s="1106"/>
      <c r="K7" s="1106"/>
      <c r="L7" s="1106"/>
      <c r="M7" s="256"/>
      <c r="O7" s="233"/>
    </row>
    <row r="8" spans="1:237" s="237" customFormat="1" ht="6" customHeight="1">
      <c r="A8" s="623"/>
      <c r="B8" s="607"/>
      <c r="C8" s="607"/>
      <c r="D8" s="607"/>
      <c r="E8" s="607"/>
      <c r="F8" s="607"/>
      <c r="G8" s="605"/>
      <c r="H8" s="608"/>
      <c r="I8" s="605"/>
      <c r="J8" s="605"/>
      <c r="K8" s="608"/>
      <c r="L8" s="608"/>
      <c r="M8" s="256"/>
      <c r="O8" s="238"/>
    </row>
    <row r="9" spans="1:237" s="14" customFormat="1" ht="20.25" customHeight="1">
      <c r="A9" s="621"/>
      <c r="B9" s="597" t="s">
        <v>151</v>
      </c>
      <c r="C9" s="622"/>
      <c r="D9" s="622"/>
      <c r="E9" s="427"/>
      <c r="F9" s="427"/>
      <c r="G9" s="836"/>
      <c r="H9" s="836"/>
      <c r="I9" s="836"/>
      <c r="J9" s="836"/>
      <c r="K9" s="836"/>
      <c r="L9" s="836"/>
      <c r="M9" s="256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256"/>
    </row>
    <row r="11" spans="1:237" s="57" customFormat="1" ht="20.25" customHeight="1">
      <c r="A11" s="492"/>
      <c r="B11" s="428" t="s">
        <v>61</v>
      </c>
      <c r="C11" s="428"/>
      <c r="D11" s="428"/>
      <c r="E11" s="431"/>
      <c r="F11" s="837"/>
      <c r="G11" s="837"/>
      <c r="H11" s="539"/>
      <c r="J11" s="427"/>
      <c r="L11" s="427"/>
    </row>
    <row r="12" spans="1:237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256"/>
    </row>
    <row r="13" spans="1:237" s="57" customFormat="1" ht="19.5" customHeight="1">
      <c r="A13" s="492"/>
      <c r="B13" s="208" t="s">
        <v>145</v>
      </c>
      <c r="C13" s="207"/>
      <c r="D13" s="207"/>
      <c r="E13" s="838" t="str">
        <f>IF(SUM(K16:K49)=0,"",(SUM(K16:K49)))</f>
        <v/>
      </c>
      <c r="F13" s="838"/>
      <c r="G13" s="838"/>
      <c r="H13" s="427"/>
      <c r="K13" s="448"/>
      <c r="L13" s="448"/>
      <c r="M13" s="256"/>
    </row>
    <row r="14" spans="1:237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K14" s="427"/>
      <c r="L14" s="427"/>
      <c r="M14" s="256"/>
      <c r="N14" s="206"/>
    </row>
    <row r="15" spans="1:237" s="20" customFormat="1" ht="36.75" customHeight="1">
      <c r="A15" s="496"/>
      <c r="B15" s="586" t="s">
        <v>1</v>
      </c>
      <c r="C15" s="421"/>
      <c r="D15" s="421"/>
      <c r="E15" s="620" t="s">
        <v>124</v>
      </c>
      <c r="F15" s="620" t="s">
        <v>125</v>
      </c>
      <c r="G15" s="584" t="s">
        <v>126</v>
      </c>
      <c r="H15" s="595" t="s">
        <v>140</v>
      </c>
      <c r="I15" s="587" t="s">
        <v>193</v>
      </c>
      <c r="J15" s="594" t="s">
        <v>192</v>
      </c>
      <c r="K15" s="596" t="s">
        <v>127</v>
      </c>
      <c r="L15" s="617" t="s">
        <v>2</v>
      </c>
      <c r="M15" s="487"/>
    </row>
    <row r="16" spans="1:237" ht="23.1" customHeight="1">
      <c r="A16" s="270"/>
      <c r="B16" s="117"/>
      <c r="C16" s="433"/>
      <c r="D16" s="433"/>
      <c r="E16" s="537"/>
      <c r="F16" s="117"/>
      <c r="G16" s="117"/>
      <c r="H16" s="538"/>
      <c r="I16" s="536" t="str">
        <f t="shared" ref="I16:I49" si="0">IF(E16=0,"",INDEX($O$16:$O$21,MATCH(E16,$N$16:$N$21,0)))</f>
        <v/>
      </c>
      <c r="J16" s="579" t="str">
        <f t="shared" ref="J16:J49" si="1">IF(ISERROR(K16/G16/F16),"",(K16/G16/F16))</f>
        <v/>
      </c>
      <c r="K16" s="436" t="str">
        <f t="shared" ref="K16:K49" si="2">IF(E16=0,"",IF(E16="TT-I",F16*I16*G16,F16*I16*G16*(H16/40)))</f>
        <v/>
      </c>
      <c r="L16" s="113"/>
      <c r="M16" s="488"/>
      <c r="N16" s="285" t="str">
        <f>DADOS!B4</f>
        <v>TT-I</v>
      </c>
      <c r="O16" s="286">
        <f>DADOS!C4</f>
        <v>366</v>
      </c>
      <c r="P16" s="76"/>
      <c r="Q16" s="671">
        <f>DADOS!N2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70"/>
      <c r="B17" s="32"/>
      <c r="C17" s="449"/>
      <c r="D17" s="450"/>
      <c r="E17" s="140"/>
      <c r="F17" s="32"/>
      <c r="G17" s="117"/>
      <c r="H17" s="538"/>
      <c r="I17" s="536" t="str">
        <f t="shared" si="0"/>
        <v/>
      </c>
      <c r="J17" s="579" t="str">
        <f t="shared" si="1"/>
        <v/>
      </c>
      <c r="K17" s="436" t="str">
        <f t="shared" si="2"/>
        <v/>
      </c>
      <c r="L17" s="432"/>
      <c r="M17" s="488"/>
      <c r="N17" s="285" t="str">
        <f>DADOS!B5</f>
        <v>TT-II</v>
      </c>
      <c r="O17" s="286">
        <f>DADOS!C5</f>
        <v>731.4</v>
      </c>
      <c r="P17" s="76"/>
      <c r="Q17" s="678">
        <f>DADOS!N3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70"/>
      <c r="B18" s="32"/>
      <c r="C18" s="449"/>
      <c r="D18" s="450"/>
      <c r="E18" s="140"/>
      <c r="F18" s="117"/>
      <c r="G18" s="117"/>
      <c r="H18" s="538"/>
      <c r="I18" s="536" t="str">
        <f t="shared" si="0"/>
        <v/>
      </c>
      <c r="J18" s="579" t="str">
        <f t="shared" si="1"/>
        <v/>
      </c>
      <c r="K18" s="436" t="str">
        <f t="shared" si="2"/>
        <v/>
      </c>
      <c r="L18" s="432"/>
      <c r="M18" s="488"/>
      <c r="N18" s="285" t="str">
        <f>DADOS!B6</f>
        <v>TT-III</v>
      </c>
      <c r="O18" s="286">
        <f>DADOS!C6</f>
        <v>1023.6</v>
      </c>
      <c r="P18" s="145"/>
      <c r="Q18" s="678">
        <f>DADOS!N4</f>
        <v>18</v>
      </c>
      <c r="IB18" s="60"/>
    </row>
    <row r="19" spans="1:237" ht="23.1" customHeight="1">
      <c r="A19" s="270"/>
      <c r="B19" s="32"/>
      <c r="C19" s="449"/>
      <c r="D19" s="450"/>
      <c r="E19" s="140"/>
      <c r="F19" s="117"/>
      <c r="G19" s="117"/>
      <c r="H19" s="538"/>
      <c r="I19" s="536" t="str">
        <f t="shared" si="0"/>
        <v/>
      </c>
      <c r="J19" s="579" t="str">
        <f t="shared" si="1"/>
        <v/>
      </c>
      <c r="K19" s="436" t="str">
        <f t="shared" si="2"/>
        <v/>
      </c>
      <c r="L19" s="432"/>
      <c r="M19" s="488"/>
      <c r="N19" s="285" t="str">
        <f>DADOS!B7</f>
        <v>TT-IV</v>
      </c>
      <c r="O19" s="286">
        <f>DADOS!C7</f>
        <v>2587.1999999999998</v>
      </c>
      <c r="P19" s="145"/>
      <c r="Q19" s="678">
        <f>DADOS!N5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70"/>
      <c r="B20" s="32"/>
      <c r="C20" s="449"/>
      <c r="D20" s="450"/>
      <c r="E20" s="140"/>
      <c r="F20" s="117"/>
      <c r="G20" s="117"/>
      <c r="H20" s="538"/>
      <c r="I20" s="536" t="str">
        <f t="shared" si="0"/>
        <v/>
      </c>
      <c r="J20" s="677" t="str">
        <f t="shared" si="1"/>
        <v/>
      </c>
      <c r="K20" s="152" t="str">
        <f t="shared" si="2"/>
        <v/>
      </c>
      <c r="L20" s="432"/>
      <c r="M20" s="488"/>
      <c r="N20" s="285" t="str">
        <f>DADOS!B8</f>
        <v>TT-IV-A</v>
      </c>
      <c r="O20" s="286">
        <f>DADOS!C8</f>
        <v>4238.7</v>
      </c>
      <c r="P20" s="145"/>
      <c r="Q20" s="678">
        <f>DADOS!N6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70"/>
      <c r="B21" s="32"/>
      <c r="C21" s="449"/>
      <c r="D21" s="450"/>
      <c r="E21" s="140"/>
      <c r="F21" s="117"/>
      <c r="G21" s="117"/>
      <c r="H21" s="538"/>
      <c r="I21" s="536" t="str">
        <f t="shared" si="0"/>
        <v/>
      </c>
      <c r="J21" s="579" t="str">
        <f t="shared" si="1"/>
        <v/>
      </c>
      <c r="K21" s="152" t="str">
        <f t="shared" si="2"/>
        <v/>
      </c>
      <c r="L21" s="432"/>
      <c r="M21" s="488"/>
      <c r="N21" s="285" t="str">
        <f>DADOS!B9</f>
        <v>TT-V</v>
      </c>
      <c r="O21" s="286">
        <f>DADOS!C9</f>
        <v>6143.4</v>
      </c>
      <c r="P21" s="145"/>
      <c r="Q21" s="678">
        <f>DADOS!N7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70"/>
      <c r="B22" s="32"/>
      <c r="C22" s="449"/>
      <c r="D22" s="450"/>
      <c r="E22" s="140"/>
      <c r="F22" s="117"/>
      <c r="G22" s="117"/>
      <c r="H22" s="538"/>
      <c r="I22" s="536" t="str">
        <f t="shared" si="0"/>
        <v/>
      </c>
      <c r="J22" s="579" t="str">
        <f t="shared" si="1"/>
        <v/>
      </c>
      <c r="K22" s="152" t="str">
        <f t="shared" si="2"/>
        <v/>
      </c>
      <c r="L22" s="432"/>
      <c r="M22" s="488"/>
      <c r="N22" s="278"/>
      <c r="O22" s="279"/>
      <c r="P22" s="146"/>
      <c r="Q22" s="678">
        <f>DADOS!N8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70"/>
      <c r="B23" s="32"/>
      <c r="C23" s="449"/>
      <c r="D23" s="450"/>
      <c r="E23" s="140"/>
      <c r="F23" s="117"/>
      <c r="G23" s="117"/>
      <c r="H23" s="538"/>
      <c r="I23" s="536" t="str">
        <f t="shared" si="0"/>
        <v/>
      </c>
      <c r="J23" s="579" t="str">
        <f t="shared" si="1"/>
        <v/>
      </c>
      <c r="K23" s="152" t="str">
        <f t="shared" si="2"/>
        <v/>
      </c>
      <c r="L23" s="432"/>
      <c r="M23" s="488"/>
      <c r="N23" s="138"/>
      <c r="O23" s="280"/>
      <c r="P23" s="146"/>
      <c r="Q23" s="678">
        <f>DADOS!N9</f>
        <v>23</v>
      </c>
      <c r="IB23" s="58" t="str">
        <f>IF(IA23&lt;&gt;0,IA23,"")</f>
        <v/>
      </c>
    </row>
    <row r="24" spans="1:237" ht="23.1" customHeight="1">
      <c r="A24" s="270"/>
      <c r="B24" s="32"/>
      <c r="C24" s="449"/>
      <c r="D24" s="450"/>
      <c r="E24" s="140"/>
      <c r="F24" s="117"/>
      <c r="G24" s="117"/>
      <c r="H24" s="538"/>
      <c r="I24" s="536" t="str">
        <f t="shared" si="0"/>
        <v/>
      </c>
      <c r="J24" s="579" t="str">
        <f t="shared" si="1"/>
        <v/>
      </c>
      <c r="K24" s="152" t="str">
        <f t="shared" si="2"/>
        <v/>
      </c>
      <c r="L24" s="432"/>
      <c r="M24" s="488"/>
      <c r="Q24" s="678">
        <f>DADOS!N10</f>
        <v>24</v>
      </c>
    </row>
    <row r="25" spans="1:237" ht="23.1" customHeight="1">
      <c r="A25" s="270"/>
      <c r="B25" s="32"/>
      <c r="C25" s="449"/>
      <c r="D25" s="450"/>
      <c r="E25" s="140"/>
      <c r="F25" s="117"/>
      <c r="G25" s="117"/>
      <c r="H25" s="538"/>
      <c r="I25" s="536" t="str">
        <f t="shared" si="0"/>
        <v/>
      </c>
      <c r="J25" s="579" t="str">
        <f t="shared" si="1"/>
        <v/>
      </c>
      <c r="K25" s="152" t="str">
        <f t="shared" si="2"/>
        <v/>
      </c>
      <c r="L25" s="432"/>
      <c r="M25" s="488"/>
      <c r="P25" s="146"/>
      <c r="Q25" s="678">
        <f>DADOS!N11</f>
        <v>25</v>
      </c>
      <c r="IB25" s="58" t="str">
        <f>IF(IA25&lt;&gt;0,IA25,"")</f>
        <v/>
      </c>
    </row>
    <row r="26" spans="1:237" ht="23.1" customHeight="1">
      <c r="A26" s="270"/>
      <c r="B26" s="32"/>
      <c r="C26" s="449"/>
      <c r="D26" s="450"/>
      <c r="E26" s="140"/>
      <c r="F26" s="117"/>
      <c r="G26" s="117"/>
      <c r="H26" s="538"/>
      <c r="I26" s="536" t="str">
        <f t="shared" si="0"/>
        <v/>
      </c>
      <c r="J26" s="579" t="str">
        <f t="shared" si="1"/>
        <v/>
      </c>
      <c r="K26" s="152" t="str">
        <f t="shared" si="2"/>
        <v/>
      </c>
      <c r="L26" s="432"/>
      <c r="M26" s="488"/>
      <c r="Q26" s="678">
        <f>DADOS!N12</f>
        <v>26</v>
      </c>
    </row>
    <row r="27" spans="1:237" ht="23.1" customHeight="1">
      <c r="A27" s="270"/>
      <c r="B27" s="32"/>
      <c r="C27" s="449"/>
      <c r="D27" s="450"/>
      <c r="E27" s="140"/>
      <c r="F27" s="117"/>
      <c r="G27" s="117"/>
      <c r="H27" s="538"/>
      <c r="I27" s="536" t="str">
        <f t="shared" si="0"/>
        <v/>
      </c>
      <c r="J27" s="579" t="str">
        <f t="shared" si="1"/>
        <v/>
      </c>
      <c r="K27" s="152" t="str">
        <f t="shared" si="2"/>
        <v/>
      </c>
      <c r="L27" s="432"/>
      <c r="M27" s="488"/>
      <c r="Q27" s="678">
        <f>DADOS!N13</f>
        <v>27</v>
      </c>
    </row>
    <row r="28" spans="1:237" ht="23.1" customHeight="1">
      <c r="A28" s="270"/>
      <c r="B28" s="32"/>
      <c r="C28" s="449"/>
      <c r="D28" s="450"/>
      <c r="E28" s="140"/>
      <c r="F28" s="117"/>
      <c r="G28" s="117"/>
      <c r="H28" s="538"/>
      <c r="I28" s="536" t="str">
        <f t="shared" si="0"/>
        <v/>
      </c>
      <c r="J28" s="579" t="str">
        <f t="shared" si="1"/>
        <v/>
      </c>
      <c r="K28" s="152" t="str">
        <f t="shared" si="2"/>
        <v/>
      </c>
      <c r="L28" s="432"/>
      <c r="M28" s="488"/>
      <c r="N28" s="138"/>
      <c r="O28" s="281"/>
      <c r="P28" s="146"/>
      <c r="Q28" s="678">
        <f>DADOS!N14</f>
        <v>28</v>
      </c>
      <c r="IB28" s="58" t="str">
        <f>IF(IA28&lt;&gt;0,IA28,"")</f>
        <v/>
      </c>
    </row>
    <row r="29" spans="1:237" ht="23.1" customHeight="1">
      <c r="A29" s="270"/>
      <c r="B29" s="32"/>
      <c r="C29" s="449"/>
      <c r="D29" s="450"/>
      <c r="E29" s="140"/>
      <c r="F29" s="117"/>
      <c r="G29" s="117"/>
      <c r="H29" s="538"/>
      <c r="I29" s="536" t="str">
        <f t="shared" si="0"/>
        <v/>
      </c>
      <c r="J29" s="579" t="str">
        <f t="shared" si="1"/>
        <v/>
      </c>
      <c r="K29" s="152" t="str">
        <f t="shared" si="2"/>
        <v/>
      </c>
      <c r="L29" s="432"/>
      <c r="M29" s="488"/>
      <c r="N29" s="138"/>
      <c r="O29" s="138"/>
      <c r="P29" s="145"/>
      <c r="Q29" s="678">
        <f>DADOS!N15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70"/>
      <c r="B30" s="32"/>
      <c r="C30" s="449"/>
      <c r="D30" s="450"/>
      <c r="E30" s="140"/>
      <c r="F30" s="117"/>
      <c r="G30" s="117"/>
      <c r="H30" s="538"/>
      <c r="I30" s="536" t="str">
        <f t="shared" si="0"/>
        <v/>
      </c>
      <c r="J30" s="579" t="str">
        <f t="shared" si="1"/>
        <v/>
      </c>
      <c r="K30" s="152" t="str">
        <f t="shared" si="2"/>
        <v/>
      </c>
      <c r="L30" s="432"/>
      <c r="M30" s="488"/>
      <c r="N30" s="138"/>
      <c r="O30" s="281"/>
      <c r="P30" s="145"/>
      <c r="Q30" s="678">
        <f>DADOS!N16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70"/>
      <c r="B31" s="32"/>
      <c r="C31" s="449"/>
      <c r="D31" s="450"/>
      <c r="E31" s="140"/>
      <c r="F31" s="117"/>
      <c r="G31" s="117"/>
      <c r="H31" s="538"/>
      <c r="I31" s="536" t="str">
        <f t="shared" si="0"/>
        <v/>
      </c>
      <c r="J31" s="579" t="str">
        <f t="shared" si="1"/>
        <v/>
      </c>
      <c r="K31" s="152" t="str">
        <f t="shared" si="2"/>
        <v/>
      </c>
      <c r="L31" s="432"/>
      <c r="M31" s="488"/>
      <c r="P31" s="145"/>
      <c r="Q31" s="678">
        <f>DADOS!N17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70"/>
      <c r="B32" s="32"/>
      <c r="C32" s="449"/>
      <c r="D32" s="450"/>
      <c r="E32" s="140"/>
      <c r="F32" s="117"/>
      <c r="G32" s="117"/>
      <c r="H32" s="538"/>
      <c r="I32" s="536" t="str">
        <f t="shared" si="0"/>
        <v/>
      </c>
      <c r="J32" s="579" t="str">
        <f t="shared" si="1"/>
        <v/>
      </c>
      <c r="K32" s="152" t="str">
        <f t="shared" si="2"/>
        <v/>
      </c>
      <c r="L32" s="432"/>
      <c r="M32" s="488"/>
      <c r="P32" s="146"/>
      <c r="Q32" s="678">
        <f>DADOS!N18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70"/>
      <c r="B33" s="32"/>
      <c r="C33" s="449"/>
      <c r="D33" s="450"/>
      <c r="E33" s="140"/>
      <c r="F33" s="117"/>
      <c r="G33" s="117"/>
      <c r="H33" s="538"/>
      <c r="I33" s="536" t="str">
        <f t="shared" si="0"/>
        <v/>
      </c>
      <c r="J33" s="579" t="str">
        <f t="shared" si="1"/>
        <v/>
      </c>
      <c r="K33" s="152" t="str">
        <f t="shared" si="2"/>
        <v/>
      </c>
      <c r="L33" s="432"/>
      <c r="M33" s="488"/>
      <c r="N33" s="138"/>
      <c r="O33" s="280"/>
      <c r="P33" s="146"/>
      <c r="Q33" s="678">
        <f>DADOS!N19</f>
        <v>33</v>
      </c>
      <c r="IB33" s="58" t="str">
        <f>IF(IA33&lt;&gt;0,IA33,"")</f>
        <v/>
      </c>
    </row>
    <row r="34" spans="1:236" ht="23.1" customHeight="1">
      <c r="A34" s="270"/>
      <c r="B34" s="32"/>
      <c r="C34" s="449"/>
      <c r="D34" s="450"/>
      <c r="E34" s="140"/>
      <c r="F34" s="117"/>
      <c r="G34" s="117"/>
      <c r="H34" s="538"/>
      <c r="I34" s="536" t="str">
        <f t="shared" si="0"/>
        <v/>
      </c>
      <c r="J34" s="579" t="str">
        <f t="shared" si="1"/>
        <v/>
      </c>
      <c r="K34" s="152" t="str">
        <f t="shared" si="2"/>
        <v/>
      </c>
      <c r="L34" s="432"/>
      <c r="M34" s="488"/>
      <c r="N34" s="138"/>
      <c r="O34" s="138"/>
      <c r="Q34" s="678">
        <f>DADOS!N20</f>
        <v>34</v>
      </c>
    </row>
    <row r="35" spans="1:236" ht="23.1" customHeight="1">
      <c r="A35" s="270"/>
      <c r="B35" s="32"/>
      <c r="C35" s="449"/>
      <c r="D35" s="450"/>
      <c r="E35" s="140"/>
      <c r="F35" s="117"/>
      <c r="G35" s="117"/>
      <c r="H35" s="538"/>
      <c r="I35" s="536" t="str">
        <f t="shared" si="0"/>
        <v/>
      </c>
      <c r="J35" s="579" t="str">
        <f t="shared" si="1"/>
        <v/>
      </c>
      <c r="K35" s="152" t="str">
        <f t="shared" si="2"/>
        <v/>
      </c>
      <c r="L35" s="432"/>
      <c r="M35" s="488"/>
      <c r="N35" s="138"/>
      <c r="O35" s="281"/>
      <c r="P35" s="146"/>
      <c r="Q35" s="678">
        <f>DADOS!N21</f>
        <v>35</v>
      </c>
      <c r="IB35" s="58" t="str">
        <f>IF(IA35&lt;&gt;0,IA35,"")</f>
        <v/>
      </c>
    </row>
    <row r="36" spans="1:236" ht="23.1" customHeight="1">
      <c r="A36" s="270"/>
      <c r="B36" s="32"/>
      <c r="C36" s="449"/>
      <c r="D36" s="450"/>
      <c r="E36" s="140"/>
      <c r="F36" s="117"/>
      <c r="G36" s="117"/>
      <c r="H36" s="538"/>
      <c r="I36" s="536" t="str">
        <f t="shared" si="0"/>
        <v/>
      </c>
      <c r="J36" s="579" t="str">
        <f t="shared" si="1"/>
        <v/>
      </c>
      <c r="K36" s="152" t="str">
        <f t="shared" si="2"/>
        <v/>
      </c>
      <c r="L36" s="432"/>
      <c r="M36" s="488"/>
      <c r="N36" s="138"/>
      <c r="O36" s="138"/>
      <c r="Q36" s="678">
        <f>DADOS!N22</f>
        <v>36</v>
      </c>
    </row>
    <row r="37" spans="1:236" ht="23.1" customHeight="1">
      <c r="A37" s="270"/>
      <c r="B37" s="32"/>
      <c r="C37" s="449"/>
      <c r="D37" s="450"/>
      <c r="E37" s="140"/>
      <c r="F37" s="117"/>
      <c r="G37" s="117"/>
      <c r="H37" s="538"/>
      <c r="I37" s="536" t="str">
        <f t="shared" si="0"/>
        <v/>
      </c>
      <c r="J37" s="579" t="str">
        <f t="shared" si="1"/>
        <v/>
      </c>
      <c r="K37" s="152" t="str">
        <f t="shared" si="2"/>
        <v/>
      </c>
      <c r="L37" s="432"/>
      <c r="M37" s="488"/>
      <c r="Q37" s="678">
        <f>DADOS!N23</f>
        <v>37</v>
      </c>
    </row>
    <row r="38" spans="1:236" ht="23.1" customHeight="1">
      <c r="A38" s="270"/>
      <c r="B38" s="32"/>
      <c r="C38" s="449"/>
      <c r="D38" s="450"/>
      <c r="E38" s="140"/>
      <c r="F38" s="117"/>
      <c r="G38" s="117"/>
      <c r="H38" s="538"/>
      <c r="I38" s="536" t="str">
        <f t="shared" si="0"/>
        <v/>
      </c>
      <c r="J38" s="579" t="str">
        <f t="shared" si="1"/>
        <v/>
      </c>
      <c r="K38" s="152" t="str">
        <f t="shared" si="2"/>
        <v/>
      </c>
      <c r="L38" s="432"/>
      <c r="M38" s="488"/>
      <c r="Q38" s="678">
        <f>DADOS!N24</f>
        <v>38</v>
      </c>
    </row>
    <row r="39" spans="1:236" ht="23.1" customHeight="1">
      <c r="A39" s="270"/>
      <c r="B39" s="32"/>
      <c r="C39" s="449"/>
      <c r="D39" s="450"/>
      <c r="E39" s="140"/>
      <c r="F39" s="117"/>
      <c r="G39" s="117"/>
      <c r="H39" s="538"/>
      <c r="I39" s="536" t="str">
        <f t="shared" si="0"/>
        <v/>
      </c>
      <c r="J39" s="579" t="str">
        <f t="shared" si="1"/>
        <v/>
      </c>
      <c r="K39" s="152" t="str">
        <f t="shared" si="2"/>
        <v/>
      </c>
      <c r="L39" s="432"/>
      <c r="M39" s="488"/>
      <c r="Q39" s="678">
        <f>DADOS!N25</f>
        <v>39</v>
      </c>
    </row>
    <row r="40" spans="1:236" ht="23.1" customHeight="1">
      <c r="A40" s="270"/>
      <c r="B40" s="32"/>
      <c r="C40" s="449"/>
      <c r="D40" s="450"/>
      <c r="E40" s="140"/>
      <c r="F40" s="117"/>
      <c r="G40" s="117"/>
      <c r="H40" s="538"/>
      <c r="I40" s="536" t="str">
        <f t="shared" si="0"/>
        <v/>
      </c>
      <c r="J40" s="579" t="str">
        <f t="shared" si="1"/>
        <v/>
      </c>
      <c r="K40" s="152" t="str">
        <f t="shared" si="2"/>
        <v/>
      </c>
      <c r="L40" s="432"/>
      <c r="M40" s="488"/>
      <c r="N40" s="138"/>
      <c r="O40" s="281"/>
      <c r="P40" s="146"/>
      <c r="Q40" s="680">
        <f>DADOS!N26</f>
        <v>40</v>
      </c>
      <c r="IB40" s="58" t="str">
        <f>IF(IA40&lt;&gt;0,IA40,"")</f>
        <v/>
      </c>
    </row>
    <row r="41" spans="1:236" ht="23.1" customHeight="1">
      <c r="A41" s="270"/>
      <c r="B41" s="32"/>
      <c r="C41" s="449"/>
      <c r="D41" s="450"/>
      <c r="E41" s="140"/>
      <c r="F41" s="117"/>
      <c r="G41" s="117"/>
      <c r="H41" s="538"/>
      <c r="I41" s="536" t="str">
        <f t="shared" si="0"/>
        <v/>
      </c>
      <c r="J41" s="579" t="str">
        <f t="shared" si="1"/>
        <v/>
      </c>
      <c r="K41" s="152" t="str">
        <f t="shared" si="2"/>
        <v/>
      </c>
      <c r="L41" s="432"/>
      <c r="M41" s="488"/>
      <c r="N41" s="138"/>
      <c r="O41" s="138"/>
      <c r="Q41" s="20"/>
    </row>
    <row r="42" spans="1:236" ht="23.1" customHeight="1">
      <c r="A42" s="270"/>
      <c r="B42" s="32"/>
      <c r="C42" s="449"/>
      <c r="D42" s="450"/>
      <c r="E42" s="140"/>
      <c r="F42" s="117"/>
      <c r="G42" s="117"/>
      <c r="H42" s="538"/>
      <c r="I42" s="536" t="str">
        <f t="shared" si="0"/>
        <v/>
      </c>
      <c r="J42" s="579" t="str">
        <f t="shared" si="1"/>
        <v/>
      </c>
      <c r="K42" s="152" t="str">
        <f t="shared" si="2"/>
        <v/>
      </c>
      <c r="L42" s="432"/>
      <c r="M42" s="488"/>
      <c r="Q42" s="20"/>
    </row>
    <row r="43" spans="1:236" ht="23.1" customHeight="1">
      <c r="A43" s="270"/>
      <c r="B43" s="32"/>
      <c r="C43" s="449"/>
      <c r="D43" s="450"/>
      <c r="E43" s="140"/>
      <c r="F43" s="117"/>
      <c r="G43" s="117"/>
      <c r="H43" s="538"/>
      <c r="I43" s="536" t="str">
        <f t="shared" si="0"/>
        <v/>
      </c>
      <c r="J43" s="579" t="str">
        <f t="shared" si="1"/>
        <v/>
      </c>
      <c r="K43" s="152" t="str">
        <f t="shared" si="2"/>
        <v/>
      </c>
      <c r="L43" s="432"/>
      <c r="M43" s="488"/>
      <c r="Q43" s="20"/>
    </row>
    <row r="44" spans="1:236" ht="23.1" customHeight="1">
      <c r="A44" s="270"/>
      <c r="B44" s="32"/>
      <c r="C44" s="449"/>
      <c r="D44" s="450"/>
      <c r="E44" s="140"/>
      <c r="F44" s="117"/>
      <c r="G44" s="117"/>
      <c r="H44" s="538"/>
      <c r="I44" s="536" t="str">
        <f t="shared" si="0"/>
        <v/>
      </c>
      <c r="J44" s="579" t="str">
        <f t="shared" si="1"/>
        <v/>
      </c>
      <c r="K44" s="152" t="str">
        <f t="shared" si="2"/>
        <v/>
      </c>
      <c r="L44" s="432"/>
      <c r="M44" s="488"/>
      <c r="Q44" s="20"/>
    </row>
    <row r="45" spans="1:236" ht="23.1" customHeight="1">
      <c r="A45" s="270"/>
      <c r="B45" s="32"/>
      <c r="C45" s="449"/>
      <c r="D45" s="450"/>
      <c r="E45" s="140"/>
      <c r="F45" s="117"/>
      <c r="G45" s="117"/>
      <c r="H45" s="538"/>
      <c r="I45" s="536" t="str">
        <f t="shared" si="0"/>
        <v/>
      </c>
      <c r="J45" s="579" t="str">
        <f t="shared" si="1"/>
        <v/>
      </c>
      <c r="K45" s="152" t="str">
        <f t="shared" si="2"/>
        <v/>
      </c>
      <c r="L45" s="432"/>
      <c r="M45" s="488"/>
      <c r="Q45" s="20"/>
    </row>
    <row r="46" spans="1:236" ht="23.1" customHeight="1">
      <c r="A46" s="270"/>
      <c r="B46" s="32"/>
      <c r="C46" s="449"/>
      <c r="D46" s="450"/>
      <c r="E46" s="140"/>
      <c r="F46" s="117"/>
      <c r="G46" s="117"/>
      <c r="H46" s="538"/>
      <c r="I46" s="536" t="str">
        <f t="shared" si="0"/>
        <v/>
      </c>
      <c r="J46" s="579" t="str">
        <f t="shared" si="1"/>
        <v/>
      </c>
      <c r="K46" s="152" t="str">
        <f t="shared" si="2"/>
        <v/>
      </c>
      <c r="L46" s="432"/>
      <c r="M46" s="488"/>
      <c r="Q46" s="20"/>
    </row>
    <row r="47" spans="1:236" ht="23.1" customHeight="1">
      <c r="A47" s="270"/>
      <c r="B47" s="32"/>
      <c r="C47" s="449"/>
      <c r="D47" s="450"/>
      <c r="E47" s="140"/>
      <c r="F47" s="117"/>
      <c r="G47" s="117"/>
      <c r="H47" s="538"/>
      <c r="I47" s="536" t="str">
        <f t="shared" si="0"/>
        <v/>
      </c>
      <c r="J47" s="579" t="str">
        <f t="shared" si="1"/>
        <v/>
      </c>
      <c r="K47" s="152" t="str">
        <f t="shared" si="2"/>
        <v/>
      </c>
      <c r="L47" s="432"/>
      <c r="M47" s="488"/>
      <c r="Q47" s="20"/>
    </row>
    <row r="48" spans="1:236" ht="23.1" customHeight="1">
      <c r="A48" s="270"/>
      <c r="B48" s="32"/>
      <c r="C48" s="449"/>
      <c r="D48" s="450"/>
      <c r="E48" s="140"/>
      <c r="F48" s="117"/>
      <c r="G48" s="117"/>
      <c r="H48" s="538"/>
      <c r="I48" s="536" t="str">
        <f t="shared" si="0"/>
        <v/>
      </c>
      <c r="J48" s="579" t="str">
        <f t="shared" si="1"/>
        <v/>
      </c>
      <c r="K48" s="152" t="str">
        <f t="shared" si="2"/>
        <v/>
      </c>
      <c r="L48" s="432"/>
      <c r="M48" s="488"/>
      <c r="Q48" s="20"/>
    </row>
    <row r="49" spans="1:17" ht="23.1" customHeight="1">
      <c r="A49" s="270"/>
      <c r="B49" s="32"/>
      <c r="C49" s="449"/>
      <c r="D49" s="450"/>
      <c r="E49" s="140"/>
      <c r="F49" s="117"/>
      <c r="G49" s="117"/>
      <c r="H49" s="538"/>
      <c r="I49" s="536" t="str">
        <f t="shared" si="0"/>
        <v/>
      </c>
      <c r="J49" s="579" t="str">
        <f t="shared" si="1"/>
        <v/>
      </c>
      <c r="K49" s="152" t="str">
        <f t="shared" si="2"/>
        <v/>
      </c>
      <c r="L49" s="432"/>
      <c r="M49" s="488"/>
      <c r="Q49" s="20"/>
    </row>
    <row r="50" spans="1:17" ht="12.75" customHeight="1">
      <c r="B50" s="429" t="str">
        <f>'1-MPN'!B67</f>
        <v>FAPESP,  AGOSTO DE 2014</v>
      </c>
      <c r="C50" s="429"/>
      <c r="D50" s="429"/>
      <c r="E50" s="429"/>
      <c r="F50" s="424"/>
      <c r="G50" s="58"/>
      <c r="H50" s="58"/>
      <c r="I50" s="422"/>
      <c r="K50" s="20"/>
      <c r="Q50" s="20"/>
    </row>
    <row r="51" spans="1:17" ht="12.75" customHeight="1">
      <c r="L51" s="277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301</v>
      </c>
      <c r="U65" s="58" t="s">
        <v>302</v>
      </c>
    </row>
    <row r="66" spans="20:21" ht="12.75" customHeight="1"/>
    <row r="67" spans="20:21" ht="12.75" customHeight="1">
      <c r="T67" s="672">
        <v>424.8</v>
      </c>
      <c r="U67" s="672">
        <v>474</v>
      </c>
    </row>
    <row r="68" spans="20:21" ht="12.75" customHeight="1">
      <c r="T68" s="672">
        <v>1248.5999999999999</v>
      </c>
      <c r="U68" s="672">
        <v>1392.9</v>
      </c>
    </row>
    <row r="69" spans="20:21" ht="12.75" customHeight="1">
      <c r="T69" s="672">
        <v>1325.7</v>
      </c>
      <c r="U69" s="672">
        <v>1478.7</v>
      </c>
    </row>
    <row r="70" spans="20:21" ht="12.75" customHeight="1">
      <c r="T70" s="672">
        <v>1840.5</v>
      </c>
      <c r="U70" s="672">
        <v>2053.1999999999998</v>
      </c>
    </row>
    <row r="71" spans="20:21" ht="12.75" customHeight="1">
      <c r="T71" s="672">
        <v>2278.1999999999998</v>
      </c>
      <c r="U71" s="672">
        <v>2541.3000000000002</v>
      </c>
    </row>
    <row r="72" spans="20:21" ht="12.75" customHeight="1">
      <c r="T72" s="672">
        <v>4508.1000000000004</v>
      </c>
      <c r="U72" s="672">
        <v>5028.8999999999996</v>
      </c>
    </row>
    <row r="73" spans="20:21" ht="12.75" customHeight="1"/>
    <row r="74" spans="20:21" ht="12.75" customHeight="1">
      <c r="T74" s="672">
        <v>268.2</v>
      </c>
      <c r="U74" s="672">
        <v>299.10000000000002</v>
      </c>
    </row>
    <row r="75" spans="20:21" ht="12.75" customHeight="1">
      <c r="T75" s="672">
        <v>536.4</v>
      </c>
      <c r="U75" s="672">
        <v>598.5</v>
      </c>
    </row>
    <row r="76" spans="20:21" ht="12.75" customHeight="1">
      <c r="T76" s="672">
        <v>750.9</v>
      </c>
      <c r="U76" s="672">
        <v>837.6</v>
      </c>
    </row>
    <row r="77" spans="20:21" ht="12.75" customHeight="1">
      <c r="T77" s="672">
        <v>1898.4</v>
      </c>
      <c r="U77" s="672">
        <v>2117.6999999999998</v>
      </c>
    </row>
    <row r="78" spans="20:21" ht="12.75" customHeight="1">
      <c r="T78" s="672">
        <v>3110.4</v>
      </c>
      <c r="U78" s="672">
        <v>3469.8</v>
      </c>
    </row>
    <row r="79" spans="20:21" ht="12.75" customHeight="1">
      <c r="T79" s="672">
        <v>4508.1000000000004</v>
      </c>
      <c r="U79" s="672">
        <v>5028.8999999999996</v>
      </c>
    </row>
    <row r="80" spans="20:21" ht="12.75" customHeight="1">
      <c r="T80" s="672">
        <v>429</v>
      </c>
      <c r="U80" s="672">
        <v>478.5</v>
      </c>
    </row>
    <row r="81" spans="1:21" ht="12.75" customHeight="1">
      <c r="T81" s="672">
        <v>643.5</v>
      </c>
      <c r="U81" s="672">
        <v>717.9</v>
      </c>
    </row>
    <row r="82" spans="1:21" ht="12.75" customHeight="1">
      <c r="T82" s="58" t="s">
        <v>303</v>
      </c>
      <c r="U82" s="58" t="s">
        <v>303</v>
      </c>
    </row>
    <row r="83" spans="1:21" ht="18" customHeight="1">
      <c r="B83" s="223" t="s">
        <v>149</v>
      </c>
      <c r="C83" s="74"/>
      <c r="D83" s="74"/>
      <c r="G83" s="58"/>
      <c r="H83" s="58"/>
      <c r="J83" s="74"/>
      <c r="M83" s="58"/>
    </row>
    <row r="84" spans="1:21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3"/>
      <c r="K84" s="422"/>
      <c r="L84" s="422"/>
      <c r="M84" s="422"/>
      <c r="N84" s="422"/>
      <c r="T84" s="672">
        <v>5122.8</v>
      </c>
      <c r="U84" s="672">
        <v>5714.4</v>
      </c>
    </row>
    <row r="85" spans="1:21" ht="12.75" customHeight="1">
      <c r="B85" s="3"/>
      <c r="C85" s="3"/>
      <c r="D85" s="3"/>
      <c r="E85" s="422"/>
      <c r="F85" s="422"/>
      <c r="G85" s="422"/>
      <c r="H85" s="422"/>
      <c r="I85" s="422"/>
      <c r="J85" s="3"/>
      <c r="K85" s="422"/>
      <c r="L85" s="422"/>
      <c r="M85" s="422"/>
      <c r="N85" s="422"/>
    </row>
    <row r="86" spans="1:21" ht="12.75" customHeight="1">
      <c r="B86" s="131"/>
      <c r="C86" s="3"/>
      <c r="D86" s="3"/>
      <c r="E86" s="422"/>
      <c r="F86" s="422"/>
      <c r="G86" s="422"/>
      <c r="H86" s="422"/>
      <c r="I86" s="422"/>
      <c r="J86" s="3"/>
      <c r="K86" s="422"/>
      <c r="L86" s="422"/>
      <c r="M86" s="422"/>
      <c r="N86" s="422"/>
      <c r="T86" s="672">
        <v>193.2</v>
      </c>
      <c r="U86" s="672">
        <v>215.4</v>
      </c>
    </row>
    <row r="87" spans="1:21" ht="12.75" customHeight="1">
      <c r="B87" s="3"/>
      <c r="C87" s="3"/>
      <c r="D87" s="3"/>
      <c r="E87" s="422"/>
      <c r="F87" s="422"/>
      <c r="G87" s="422"/>
      <c r="H87" s="422"/>
      <c r="I87" s="422"/>
      <c r="J87" s="3"/>
      <c r="K87" s="422"/>
      <c r="L87" s="422"/>
      <c r="M87" s="422"/>
      <c r="N87" s="422"/>
      <c r="T87" s="672">
        <v>386.1</v>
      </c>
      <c r="U87" s="672">
        <v>430.8</v>
      </c>
    </row>
    <row r="88" spans="1:21" s="57" customFormat="1" ht="19.5" customHeight="1">
      <c r="A88" s="492"/>
      <c r="B88" s="1105" t="s">
        <v>257</v>
      </c>
      <c r="C88" s="1105"/>
      <c r="D88" s="1105"/>
      <c r="E88" s="1105"/>
      <c r="F88" s="1105"/>
      <c r="G88" s="1105"/>
      <c r="H88" s="1105"/>
      <c r="I88" s="1105"/>
      <c r="J88" s="606"/>
      <c r="K88" s="606"/>
      <c r="L88" s="606"/>
      <c r="M88" s="256"/>
      <c r="O88" s="233"/>
      <c r="T88" s="673">
        <v>579.29999999999995</v>
      </c>
      <c r="U88" s="673">
        <v>646.20000000000005</v>
      </c>
    </row>
    <row r="89" spans="1:21" s="237" customFormat="1" ht="20.25" customHeight="1">
      <c r="A89" s="623"/>
      <c r="B89" s="1107"/>
      <c r="C89" s="1107"/>
      <c r="D89" s="1107"/>
      <c r="E89" s="1107"/>
      <c r="F89" s="1107"/>
      <c r="G89" s="1108"/>
      <c r="H89" s="1108"/>
      <c r="I89" s="624"/>
      <c r="J89" s="1109"/>
      <c r="K89" s="1109"/>
      <c r="L89" s="608"/>
      <c r="M89" s="506"/>
      <c r="O89" s="238"/>
      <c r="T89" s="674">
        <v>772.2</v>
      </c>
      <c r="U89" s="674">
        <v>861.3</v>
      </c>
    </row>
    <row r="90" spans="1:21" s="237" customFormat="1" ht="17.25" customHeight="1">
      <c r="A90" s="623"/>
      <c r="B90" s="1101" t="s">
        <v>275</v>
      </c>
      <c r="C90" s="1101"/>
      <c r="D90" s="1101"/>
      <c r="E90" s="1101"/>
      <c r="F90" s="1101"/>
      <c r="G90" s="1101"/>
      <c r="H90" s="1101"/>
      <c r="I90" s="1101"/>
      <c r="J90" s="1101"/>
      <c r="K90" s="1101"/>
      <c r="L90" s="1101"/>
      <c r="M90" s="506"/>
      <c r="O90" s="238"/>
      <c r="T90" s="674">
        <v>965.4</v>
      </c>
      <c r="U90" s="674">
        <v>1077</v>
      </c>
    </row>
    <row r="91" spans="1:21" s="237" customFormat="1" ht="17.25" customHeight="1">
      <c r="A91" s="623"/>
      <c r="B91" s="1100" t="s">
        <v>274</v>
      </c>
      <c r="C91" s="1100"/>
      <c r="D91" s="1100"/>
      <c r="E91" s="1100"/>
      <c r="F91" s="1100"/>
      <c r="G91" s="1100"/>
      <c r="H91" s="1100"/>
      <c r="I91" s="1100"/>
      <c r="J91" s="1100"/>
      <c r="K91" s="1100"/>
      <c r="L91" s="1100"/>
      <c r="M91" s="256"/>
      <c r="O91" s="238"/>
      <c r="T91" s="674">
        <v>1544.4</v>
      </c>
      <c r="U91" s="674">
        <v>1722.9</v>
      </c>
    </row>
    <row r="92" spans="1:21" s="237" customFormat="1" ht="6" customHeight="1">
      <c r="A92" s="623"/>
      <c r="B92" s="607"/>
      <c r="C92" s="607"/>
      <c r="D92" s="607"/>
      <c r="E92" s="607"/>
      <c r="F92" s="607"/>
      <c r="G92" s="605"/>
      <c r="H92" s="608"/>
      <c r="I92" s="605"/>
      <c r="J92" s="605"/>
      <c r="K92" s="608"/>
      <c r="L92" s="608"/>
      <c r="M92" s="256"/>
      <c r="O92" s="238"/>
    </row>
    <row r="93" spans="1:21" s="14" customFormat="1" ht="20.25" customHeight="1">
      <c r="A93" s="621"/>
      <c r="B93" s="597" t="s">
        <v>151</v>
      </c>
      <c r="C93" s="622"/>
      <c r="D93" s="622"/>
      <c r="E93" s="427"/>
      <c r="F93" s="427"/>
      <c r="G93" s="836"/>
      <c r="H93" s="836"/>
      <c r="I93" s="836"/>
      <c r="J93" s="836"/>
      <c r="K93" s="836"/>
      <c r="L93" s="836"/>
      <c r="M93" s="256"/>
      <c r="N93" s="57"/>
      <c r="O93" s="57"/>
      <c r="P93" s="57"/>
      <c r="Q93" s="57"/>
      <c r="R93" s="57"/>
      <c r="S93" s="57"/>
      <c r="T93" s="673">
        <v>2475</v>
      </c>
      <c r="U93" s="675">
        <v>2760.9</v>
      </c>
    </row>
    <row r="94" spans="1:21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256"/>
      <c r="T94" s="673">
        <v>3662.7</v>
      </c>
      <c r="U94" s="673">
        <v>4085.7</v>
      </c>
    </row>
    <row r="95" spans="1:21" s="57" customFormat="1" ht="20.25" customHeight="1">
      <c r="A95" s="492"/>
      <c r="B95" s="604" t="s">
        <v>61</v>
      </c>
      <c r="C95" s="604"/>
      <c r="D95" s="604"/>
      <c r="E95" s="431"/>
      <c r="F95" s="837"/>
      <c r="G95" s="837"/>
      <c r="H95" s="1102" t="s">
        <v>276</v>
      </c>
      <c r="I95" s="1102"/>
      <c r="J95" s="1102"/>
      <c r="K95" s="1102"/>
      <c r="L95" s="1102"/>
      <c r="T95" s="673">
        <v>5122.8</v>
      </c>
      <c r="U95" s="673">
        <v>5714.4</v>
      </c>
    </row>
    <row r="96" spans="1:21" s="57" customFormat="1" ht="7.5" customHeight="1">
      <c r="A96" s="492"/>
      <c r="B96" s="427"/>
      <c r="C96" s="427"/>
      <c r="D96" s="427"/>
      <c r="E96" s="427"/>
      <c r="F96" s="427"/>
      <c r="G96" s="427"/>
      <c r="H96" s="1102"/>
      <c r="I96" s="1102"/>
      <c r="J96" s="1102"/>
      <c r="K96" s="1102"/>
      <c r="L96" s="1102"/>
      <c r="M96" s="256"/>
    </row>
    <row r="97" spans="1:237" s="57" customFormat="1" ht="19.5" customHeight="1">
      <c r="A97" s="492"/>
      <c r="B97" s="208" t="s">
        <v>145</v>
      </c>
      <c r="C97" s="207"/>
      <c r="D97" s="207"/>
      <c r="E97" s="838">
        <f>IF(SUM(K100:K105)=0,"",(SUM(K100:K105)))</f>
        <v>180996.47999999998</v>
      </c>
      <c r="F97" s="838"/>
      <c r="G97" s="838"/>
      <c r="H97" s="1103" t="s">
        <v>277</v>
      </c>
      <c r="I97" s="1104"/>
      <c r="J97" s="1104"/>
      <c r="K97" s="1104"/>
      <c r="L97" s="1104"/>
      <c r="M97" s="256"/>
      <c r="T97" s="673">
        <v>424.8</v>
      </c>
      <c r="U97" s="673">
        <v>474</v>
      </c>
    </row>
    <row r="98" spans="1:237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K98" s="427"/>
      <c r="L98" s="427"/>
      <c r="M98" s="256"/>
      <c r="N98" s="206"/>
      <c r="T98" s="673">
        <v>1248.5999999999999</v>
      </c>
      <c r="U98" s="673">
        <v>1392.9</v>
      </c>
    </row>
    <row r="99" spans="1:237" s="20" customFormat="1" ht="36.75" customHeight="1">
      <c r="A99" s="496"/>
      <c r="B99" s="599" t="s">
        <v>1</v>
      </c>
      <c r="C99" s="421"/>
      <c r="D99" s="421"/>
      <c r="E99" s="620" t="s">
        <v>124</v>
      </c>
      <c r="F99" s="620" t="s">
        <v>125</v>
      </c>
      <c r="G99" s="600" t="s">
        <v>126</v>
      </c>
      <c r="H99" s="603" t="s">
        <v>140</v>
      </c>
      <c r="I99" s="598" t="s">
        <v>193</v>
      </c>
      <c r="J99" s="602" t="s">
        <v>192</v>
      </c>
      <c r="K99" s="596" t="s">
        <v>127</v>
      </c>
      <c r="L99" s="617" t="s">
        <v>2</v>
      </c>
      <c r="M99" s="487"/>
      <c r="T99" s="676">
        <v>1840.5</v>
      </c>
      <c r="U99" s="676">
        <v>2053.1999999999998</v>
      </c>
    </row>
    <row r="100" spans="1:237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44"/>
      <c r="I100" s="536">
        <f t="shared" ref="I100:I105" si="3">IF(E100=0,"",INDEX($O$16:$O$30,MATCH(E100,$N$16:$N$30,0)))</f>
        <v>366</v>
      </c>
      <c r="J100" s="579">
        <f t="shared" ref="J100:J105" si="4">IF(ISERROR(K100/G100/F100),"",(K100/G100/F100))</f>
        <v>366</v>
      </c>
      <c r="K100" s="436">
        <f t="shared" ref="K100:K105" si="5">IF(E100=0,"",IF(E100="TT-I",F100*I100*G100,F100*I100*G100*(H100/40)))</f>
        <v>2196</v>
      </c>
      <c r="L100" s="113"/>
      <c r="M100" s="488"/>
      <c r="N100" s="20"/>
      <c r="O100" s="20"/>
      <c r="P100" s="20"/>
      <c r="Q100" s="20"/>
      <c r="T100" s="672">
        <v>4508.1000000000004</v>
      </c>
      <c r="U100" s="672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45"/>
      <c r="I101" s="430">
        <f t="shared" si="3"/>
        <v>366</v>
      </c>
      <c r="J101" s="579">
        <f t="shared" si="4"/>
        <v>366</v>
      </c>
      <c r="K101" s="152">
        <f t="shared" si="5"/>
        <v>4392</v>
      </c>
      <c r="L101" s="432"/>
      <c r="M101" s="488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430">
        <f t="shared" si="3"/>
        <v>731.4</v>
      </c>
      <c r="J102" s="579">
        <f t="shared" si="4"/>
        <v>292.56</v>
      </c>
      <c r="K102" s="152">
        <f t="shared" si="5"/>
        <v>7021.44</v>
      </c>
      <c r="L102" s="432"/>
      <c r="M102" s="488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430">
        <f t="shared" si="3"/>
        <v>1023.6</v>
      </c>
      <c r="J103" s="579">
        <f t="shared" si="4"/>
        <v>1023.6</v>
      </c>
      <c r="K103" s="152">
        <f t="shared" si="5"/>
        <v>12283.2</v>
      </c>
      <c r="L103" s="432"/>
      <c r="M103" s="488"/>
      <c r="N103" s="20"/>
      <c r="O103" s="20"/>
      <c r="P103" s="20"/>
      <c r="Q103" s="20"/>
      <c r="IB103" s="60"/>
    </row>
    <row r="104" spans="1:237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430">
        <f t="shared" si="3"/>
        <v>4238.7</v>
      </c>
      <c r="J104" s="579">
        <f t="shared" si="4"/>
        <v>1695.4799999999998</v>
      </c>
      <c r="K104" s="152">
        <f t="shared" si="5"/>
        <v>81383.039999999994</v>
      </c>
      <c r="L104" s="432"/>
      <c r="M104" s="488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430">
        <f t="shared" si="3"/>
        <v>6143.4</v>
      </c>
      <c r="J105" s="579">
        <f t="shared" si="4"/>
        <v>6143.3999999999987</v>
      </c>
      <c r="K105" s="152">
        <f t="shared" si="5"/>
        <v>73720.799999999988</v>
      </c>
      <c r="L105" s="432"/>
      <c r="M105" s="488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096" t="s">
        <v>297</v>
      </c>
      <c r="C107" s="1097"/>
      <c r="D107" s="1097"/>
      <c r="E107" s="1097"/>
      <c r="F107" s="1097"/>
      <c r="G107" s="1097"/>
      <c r="H107" s="1097"/>
      <c r="I107" s="1097"/>
      <c r="J107" s="1097"/>
      <c r="K107" s="1097"/>
      <c r="L107" s="1098"/>
      <c r="N107" s="20"/>
      <c r="O107" s="20"/>
      <c r="P107" s="20"/>
      <c r="Q107" s="20"/>
    </row>
    <row r="108" spans="1:237" ht="21.75" customHeight="1">
      <c r="B108" s="1096" t="s">
        <v>298</v>
      </c>
      <c r="C108" s="1097"/>
      <c r="D108" s="1097"/>
      <c r="E108" s="1097"/>
      <c r="F108" s="1097"/>
      <c r="G108" s="1097"/>
      <c r="H108" s="1097"/>
      <c r="I108" s="1097"/>
      <c r="J108" s="1097"/>
      <c r="K108" s="1097"/>
      <c r="L108" s="1098"/>
    </row>
    <row r="109" spans="1:237" ht="21.75" customHeight="1">
      <c r="B109" s="1096" t="s">
        <v>299</v>
      </c>
      <c r="C109" s="1097"/>
      <c r="D109" s="1097"/>
      <c r="E109" s="1097"/>
      <c r="F109" s="1097"/>
      <c r="G109" s="1097"/>
      <c r="H109" s="1097"/>
      <c r="I109" s="1097"/>
      <c r="J109" s="1097"/>
      <c r="K109" s="1097"/>
      <c r="L109" s="1098"/>
    </row>
    <row r="110" spans="1:237" ht="18" customHeight="1">
      <c r="B110" s="628" t="s">
        <v>291</v>
      </c>
      <c r="C110" s="629"/>
      <c r="D110" s="629"/>
      <c r="E110" s="629"/>
      <c r="F110" s="629"/>
      <c r="G110" s="630"/>
      <c r="H110" s="630"/>
      <c r="I110" s="629"/>
      <c r="J110" s="629"/>
      <c r="K110" s="629"/>
      <c r="L110" s="631"/>
    </row>
    <row r="111" spans="1:237" ht="18" customHeight="1">
      <c r="B111" s="632" t="s">
        <v>292</v>
      </c>
      <c r="C111" s="633"/>
      <c r="D111" s="633"/>
      <c r="E111" s="633"/>
      <c r="F111" s="633"/>
      <c r="G111" s="634"/>
      <c r="H111" s="634"/>
      <c r="I111" s="633"/>
      <c r="J111" s="633"/>
      <c r="K111" s="633"/>
      <c r="L111" s="635"/>
    </row>
    <row r="112" spans="1:237" ht="17.25" customHeight="1">
      <c r="B112" s="628" t="s">
        <v>293</v>
      </c>
      <c r="C112" s="629"/>
      <c r="D112" s="629"/>
      <c r="E112" s="629"/>
      <c r="F112" s="629"/>
      <c r="G112" s="630"/>
      <c r="H112" s="630"/>
      <c r="I112" s="629"/>
      <c r="J112" s="629"/>
      <c r="K112" s="629"/>
      <c r="L112" s="631"/>
    </row>
    <row r="113" spans="1:13" ht="17.25" customHeight="1">
      <c r="B113" s="636" t="s">
        <v>294</v>
      </c>
      <c r="C113" s="637"/>
      <c r="D113" s="637"/>
      <c r="E113" s="637"/>
      <c r="F113" s="637"/>
      <c r="G113" s="119"/>
      <c r="H113" s="119"/>
      <c r="I113" s="637"/>
      <c r="J113" s="637"/>
      <c r="K113" s="637"/>
      <c r="L113" s="638"/>
    </row>
    <row r="114" spans="1:13" ht="17.25" customHeight="1">
      <c r="B114" s="632" t="s">
        <v>295</v>
      </c>
      <c r="C114" s="633"/>
      <c r="D114" s="633"/>
      <c r="E114" s="633"/>
      <c r="F114" s="633"/>
      <c r="G114" s="634"/>
      <c r="H114" s="634"/>
      <c r="I114" s="633"/>
      <c r="J114" s="633"/>
      <c r="K114" s="633"/>
      <c r="L114" s="635"/>
    </row>
    <row r="115" spans="1:13" ht="21.75" customHeight="1">
      <c r="B115" s="640" t="s">
        <v>296</v>
      </c>
      <c r="C115" s="641"/>
      <c r="D115" s="641"/>
      <c r="E115" s="641"/>
      <c r="F115" s="641"/>
      <c r="G115" s="642"/>
      <c r="H115" s="642"/>
      <c r="I115" s="641"/>
      <c r="J115" s="641"/>
      <c r="K115" s="641"/>
      <c r="L115" s="643"/>
    </row>
    <row r="116" spans="1:13" ht="18" customHeight="1">
      <c r="B116" s="628" t="s">
        <v>289</v>
      </c>
      <c r="C116" s="629" t="s">
        <v>287</v>
      </c>
      <c r="D116" s="629"/>
      <c r="E116" s="629"/>
      <c r="F116" s="629"/>
      <c r="G116" s="630"/>
      <c r="H116" s="630"/>
      <c r="I116" s="629"/>
      <c r="J116" s="629"/>
      <c r="K116" s="629"/>
      <c r="L116" s="631"/>
    </row>
    <row r="117" spans="1:13" ht="18" customHeight="1">
      <c r="B117" s="632" t="s">
        <v>288</v>
      </c>
      <c r="C117" s="633"/>
      <c r="D117" s="633"/>
      <c r="E117" s="633"/>
      <c r="F117" s="633"/>
      <c r="G117" s="634"/>
      <c r="H117" s="634"/>
      <c r="I117" s="633"/>
      <c r="J117" s="633"/>
      <c r="K117" s="633"/>
      <c r="L117" s="635"/>
    </row>
    <row r="118" spans="1:13" ht="17.25" customHeight="1">
      <c r="B118" s="640" t="s">
        <v>290</v>
      </c>
      <c r="C118" s="641"/>
      <c r="D118" s="641"/>
      <c r="E118" s="641"/>
      <c r="F118" s="641"/>
      <c r="G118" s="642"/>
      <c r="H118" s="642"/>
      <c r="I118" s="641"/>
      <c r="J118" s="641"/>
      <c r="K118" s="641"/>
      <c r="L118" s="643"/>
    </row>
    <row r="119" spans="1:13" ht="17.25" customHeight="1">
      <c r="B119" s="12"/>
      <c r="C119" s="12"/>
      <c r="D119" s="12"/>
      <c r="E119" s="12"/>
      <c r="F119" s="12"/>
      <c r="G119" s="639"/>
      <c r="H119" s="639"/>
      <c r="I119" s="12"/>
      <c r="J119" s="12"/>
      <c r="K119" s="12"/>
      <c r="L119" s="12"/>
      <c r="M119" s="601"/>
    </row>
    <row r="120" spans="1:13" ht="18.75" customHeight="1">
      <c r="B120" s="625" t="s">
        <v>278</v>
      </c>
      <c r="G120" s="1095" t="s">
        <v>280</v>
      </c>
      <c r="H120" s="1095"/>
      <c r="I120" s="1095"/>
      <c r="J120" s="1095"/>
      <c r="K120" s="1095"/>
      <c r="L120" s="1095"/>
      <c r="M120" s="58"/>
    </row>
    <row r="121" spans="1:13" ht="11.25" customHeight="1">
      <c r="B121" s="58"/>
    </row>
    <row r="122" spans="1:13" ht="18.75" customHeight="1">
      <c r="B122" s="626" t="s">
        <v>279</v>
      </c>
    </row>
    <row r="123" spans="1:13" s="110" customFormat="1" ht="51" customHeight="1">
      <c r="A123" s="627"/>
      <c r="B123" s="1099" t="s">
        <v>282</v>
      </c>
      <c r="C123" s="1099"/>
      <c r="D123" s="1099"/>
      <c r="E123" s="1099"/>
      <c r="F123" s="1099"/>
      <c r="G123" s="1099"/>
      <c r="H123" s="1099"/>
      <c r="I123" s="1099"/>
      <c r="J123" s="1099"/>
      <c r="K123" s="1099"/>
      <c r="L123" s="1099"/>
      <c r="M123" s="547"/>
    </row>
    <row r="124" spans="1:13" s="110" customFormat="1" ht="51" customHeight="1">
      <c r="A124" s="627"/>
      <c r="B124" s="1099" t="s">
        <v>281</v>
      </c>
      <c r="C124" s="1099"/>
      <c r="D124" s="1099"/>
      <c r="E124" s="1099"/>
      <c r="F124" s="1099"/>
      <c r="G124" s="1099"/>
      <c r="H124" s="1099"/>
      <c r="I124" s="1099"/>
      <c r="J124" s="1099"/>
      <c r="K124" s="1099"/>
      <c r="L124" s="1099"/>
      <c r="M124" s="547"/>
    </row>
    <row r="125" spans="1:13" s="110" customFormat="1" ht="61.5" customHeight="1">
      <c r="A125" s="627"/>
      <c r="B125" s="1094" t="s">
        <v>283</v>
      </c>
      <c r="C125" s="1094"/>
      <c r="D125" s="1094"/>
      <c r="E125" s="1094"/>
      <c r="F125" s="1094"/>
      <c r="G125" s="1094"/>
      <c r="H125" s="1094"/>
      <c r="I125" s="1094"/>
      <c r="J125" s="1094"/>
      <c r="K125" s="1094"/>
      <c r="L125" s="1094"/>
      <c r="M125" s="547"/>
    </row>
    <row r="126" spans="1:13" s="110" customFormat="1" ht="51" customHeight="1">
      <c r="A126" s="627"/>
      <c r="B126" s="1094" t="s">
        <v>284</v>
      </c>
      <c r="C126" s="1094"/>
      <c r="D126" s="1094"/>
      <c r="E126" s="1094"/>
      <c r="F126" s="1094"/>
      <c r="G126" s="1094"/>
      <c r="H126" s="1094"/>
      <c r="I126" s="1094"/>
      <c r="J126" s="1094"/>
      <c r="K126" s="1094"/>
      <c r="L126" s="1094"/>
      <c r="M126" s="547"/>
    </row>
    <row r="127" spans="1:13" s="110" customFormat="1" ht="51" customHeight="1">
      <c r="A127" s="627"/>
      <c r="B127" s="1094" t="s">
        <v>285</v>
      </c>
      <c r="C127" s="1094"/>
      <c r="D127" s="1094"/>
      <c r="E127" s="1094"/>
      <c r="F127" s="1094"/>
      <c r="G127" s="1094"/>
      <c r="H127" s="1094"/>
      <c r="I127" s="1094"/>
      <c r="J127" s="1094"/>
      <c r="K127" s="1094"/>
      <c r="L127" s="1094"/>
      <c r="M127" s="547"/>
    </row>
    <row r="128" spans="1:13" s="110" customFormat="1" ht="51" customHeight="1">
      <c r="A128" s="627"/>
      <c r="B128" s="1094" t="s">
        <v>286</v>
      </c>
      <c r="C128" s="1094"/>
      <c r="D128" s="1094"/>
      <c r="E128" s="1094"/>
      <c r="F128" s="1094"/>
      <c r="G128" s="1094"/>
      <c r="H128" s="1094"/>
      <c r="I128" s="1094"/>
      <c r="J128" s="1094"/>
      <c r="K128" s="1094"/>
      <c r="L128" s="1094"/>
      <c r="M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Mc38wnKejeCUCffQUYhyy3T4MDGsEJEDcBygg7dKuQ3Vz45FTu2pY2bi3cEJaHmbdbUwvSRCmTYpiXbEzeZ4Qg==" saltValue="okFQ/sEXGI1HQALl89FouQ==" spinCount="100000" sheet="1" objects="1" scenarios="1"/>
  <dataConsolidate/>
  <mergeCells count="26">
    <mergeCell ref="G9:L9"/>
    <mergeCell ref="B88:I88"/>
    <mergeCell ref="B89:F89"/>
    <mergeCell ref="G89:H89"/>
    <mergeCell ref="E13:G13"/>
    <mergeCell ref="F11:G11"/>
    <mergeCell ref="J89:K89"/>
    <mergeCell ref="J7:L7"/>
    <mergeCell ref="B7:I7"/>
    <mergeCell ref="G93:L93"/>
    <mergeCell ref="F95:G95"/>
    <mergeCell ref="E97:G97"/>
    <mergeCell ref="B91:L91"/>
    <mergeCell ref="B90:L90"/>
    <mergeCell ref="H95:L96"/>
    <mergeCell ref="H97:L97"/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</mergeCells>
  <conditionalFormatting sqref="C9:D9 B100:B105 B16:B49 C93:D93 E100:F105 F16:F49 E17:E49">
    <cfRule type="expression" dxfId="12" priority="38" stopIfTrue="1">
      <formula>$E$16&lt;&gt;"TT-I"</formula>
    </cfRule>
  </conditionalFormatting>
  <conditionalFormatting sqref="E13 E97 K100:K105 K16:K49">
    <cfRule type="cellIs" dxfId="11" priority="37" stopIfTrue="1" operator="equal">
      <formula>""</formula>
    </cfRule>
  </conditionalFormatting>
  <conditionalFormatting sqref="H16:H49 H100:H105">
    <cfRule type="expression" dxfId="10" priority="35" stopIfTrue="1">
      <formula>E16="TT-I"</formula>
    </cfRule>
    <cfRule type="cellIs" dxfId="9" priority="36" stopIfTrue="1" operator="equal">
      <formula>0</formula>
    </cfRule>
  </conditionalFormatting>
  <conditionalFormatting sqref="I100:J105 I16:J49">
    <cfRule type="cellIs" dxfId="8" priority="34" stopIfTrue="1" operator="equal">
      <formula>""</formula>
    </cfRule>
  </conditionalFormatting>
  <conditionalFormatting sqref="G9 G93">
    <cfRule type="cellIs" dxfId="7" priority="32" stopIfTrue="1" operator="equal">
      <formula>""</formula>
    </cfRule>
  </conditionalFormatting>
  <conditionalFormatting sqref="F11 F95">
    <cfRule type="cellIs" dxfId="6" priority="31" stopIfTrue="1" operator="equal">
      <formula>""</formula>
    </cfRule>
  </conditionalFormatting>
  <conditionalFormatting sqref="F11 F95 G9:L9 G93:L93">
    <cfRule type="cellIs" dxfId="5" priority="18" stopIfTrue="1" operator="equal">
      <formula>""</formula>
    </cfRule>
  </conditionalFormatting>
  <conditionalFormatting sqref="E16">
    <cfRule type="expression" dxfId="4" priority="6" stopIfTrue="1">
      <formula>$E$16&lt;&gt;"TT-I"</formula>
    </cfRule>
  </conditionalFormatting>
  <conditionalFormatting sqref="G16:G49">
    <cfRule type="cellIs" dxfId="3" priority="5" operator="equal">
      <formula>""</formula>
    </cfRule>
  </conditionalFormatting>
  <conditionalFormatting sqref="J7">
    <cfRule type="cellIs" dxfId="2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- 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2013-08-14T18:54:13Z</cp:lastPrinted>
  <dcterms:created xsi:type="dcterms:W3CDTF">2004-06-09T18:15:42Z</dcterms:created>
  <dcterms:modified xsi:type="dcterms:W3CDTF">2014-08-25T19:06:53Z</dcterms:modified>
  <cp:category>Planilha do Microsoft Excel</cp:category>
</cp:coreProperties>
</file>